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Trend" sheetId="2" r:id="rId2"/>
    <sheet name="By Department" sheetId="3" r:id="rId3"/>
    <sheet name="Data" sheetId="4" r:id="rId4"/>
    <sheet name="Internal Data Measures" sheetId="5" r:id="rId5"/>
    <sheet name="Connect your data" sheetId="6" r:id="rId6"/>
  </sheets>
  <definedNames>
    <definedName name="_xlnm.Print_Area" localSheetId="5">'Connect your data'!$A$1:$M$22</definedName>
    <definedName name="_xlnm.Print_Area" localSheetId="0">Cover!$A$1:$M$40</definedName>
    <definedName name="_xlnm.Print_Titles" localSheetId="2">'By Department'!$1:$5</definedName>
    <definedName name="_xlnm.Print_Titles" localSheetId="5">'Connect your data'!$1:$5</definedName>
    <definedName name="_xlnm.Print_Titles" localSheetId="3">Data!$1:$5</definedName>
    <definedName name="_xlnm.Print_Titles" localSheetId="4">'Internal Data Measures'!$1:$5</definedName>
    <definedName name="_xlnm.Print_Titles" localSheetId="1">Trend!$1:$5</definedName>
  </definedNames>
  <calcPr calcId="124519" fullCalcOnLoad="1"/>
</workbook>
</file>

<file path=xl/sharedStrings.xml><?xml version="1.0" encoding="utf-8"?>
<sst xmlns="http://schemas.openxmlformats.org/spreadsheetml/2006/main" count="126" uniqueCount="95">
  <si>
    <t>OPERATING-HEALTH RATIO OVER TIME, BY DEPARTMENT</t>
  </si>
  <si>
    <t>Payroll to Revenue Ratio</t>
  </si>
  <si>
    <t>HOW TO USE</t>
  </si>
  <si>
    <t>1.</t>
  </si>
  <si>
    <t>Open the Data sheet and paste revenue and total payroll cost by month (12 months).</t>
  </si>
  <si>
    <t>2.</t>
  </si>
  <si>
    <t>Update the Internal Data Measures sheet with the department wage allocation shares.</t>
  </si>
  <si>
    <t>3.</t>
  </si>
  <si>
    <t>The Trend and By Department sheets recalculate the ratio with sparklines and direction flags.</t>
  </si>
  <si>
    <t>DESIGNED FOR</t>
  </si>
  <si>
    <t>Finance lead or fractional CFO monitoring payroll cost intensity month over month.</t>
  </si>
  <si>
    <t>EXAMPLE BUSINESS PROFILE</t>
  </si>
  <si>
    <t>Synthetic data inside this workbook represents the following business shape. Use it as a reference for what good looks like; your numbers will differ.</t>
  </si>
  <si>
    <t>INDUSTRY</t>
  </si>
  <si>
    <t>Professional services SME with mixed delivery and admin headcount</t>
  </si>
  <si>
    <t>PAYROLL RATIO</t>
  </si>
  <si>
    <t>Circa 38 per cent of revenue, target range 32 to 40 per cent</t>
  </si>
  <si>
    <t>DEPT MIX</t>
  </si>
  <si>
    <t>Delivery 55%, Sales 18%, Admin 15%, Finance 8%, Executive 4%</t>
  </si>
  <si>
    <t>INPUTS YOU NEED TO PROVIDE</t>
  </si>
  <si>
    <t>These figures vary by company and cannot be exported directly from your accounting software. Replace the amber-bordered sample values on the tabs noted below.</t>
  </si>
  <si>
    <t>Revenue and total payroll by month (12 months)</t>
  </si>
  <si>
    <t>Used on: Data tab</t>
  </si>
  <si>
    <t>Department wage allocation shares (sum to 100%)</t>
  </si>
  <si>
    <t>Used on: Internal Data Measures tab</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</si>
  <si>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</si>
  <si>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</si>
  <si>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</si>
  <si>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</si>
  <si>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</si>
  <si>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</si>
  <si>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</si>
  <si>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OPERATING RATIO</t>
  </si>
  <si>
    <t>Payroll-to-revenue ratio over twelve months</t>
  </si>
  <si>
    <t>Total payroll divided by revenue per month. Watch for the ratio drifting upward while revenue remains flat, which signals either over-hiring or under-pricing. The sparkline gives a quick visual read across the year.</t>
  </si>
  <si>
    <t>MONTHLY</t>
  </si>
  <si>
    <t>Ratio trend</t>
  </si>
  <si>
    <t>Metric</t>
  </si>
  <si>
    <t>Trend</t>
  </si>
  <si>
    <t>Revenue</t>
  </si>
  <si>
    <t>Total payroll</t>
  </si>
  <si>
    <t>Payroll % of revenue</t>
  </si>
  <si>
    <t>Payroll ratio (lower is better):</t>
  </si>
  <si>
    <t>Lower</t>
  </si>
  <si>
    <t>Mid</t>
  </si>
  <si>
    <t>Higher</t>
  </si>
  <si>
    <t>Green = better, red = worse</t>
  </si>
  <si>
    <t>RECONCILIATION</t>
  </si>
  <si>
    <t>Tie-out checks for this tab</t>
  </si>
  <si>
    <t>Check</t>
  </si>
  <si>
    <t>Left side</t>
  </si>
  <si>
    <t>Right side</t>
  </si>
  <si>
    <t>Difference</t>
  </si>
  <si>
    <t>Status</t>
  </si>
  <si>
    <t>Sum of monthly revenue equals Data sheet revenue total</t>
  </si>
  <si>
    <t>DEPARTMENT BREAKDOWN</t>
  </si>
  <si>
    <t>Payroll cost allocated by department</t>
  </si>
  <si>
    <t>Monthly payroll cost split using the department shares on the Internal Data Measures sheet. Use this to spot which department drove a shift in the overall payroll ratio.</t>
  </si>
  <si>
    <t>ALLOCATION</t>
  </si>
  <si>
    <t>Payroll by department</t>
  </si>
  <si>
    <t>Department</t>
  </si>
  <si>
    <t>Share</t>
  </si>
  <si>
    <t>Department shares sum to 100 per cent</t>
  </si>
  <si>
    <t>Monthly allocated payroll ties to Data sheet total</t>
  </si>
  <si>
    <t>SOURCE DATA</t>
  </si>
  <si>
    <t>Revenue and total payroll, by month</t>
  </si>
  <si>
    <t>Paste twelve months of revenue and total payroll (including on-costs) into the input cells. Total payroll should include wages and salaries, superannuation, workers compensation, and any payroll tax.</t>
  </si>
  <si>
    <t>STEP 1</t>
  </si>
  <si>
    <t>Paste monthly figures</t>
  </si>
  <si>
    <t>Total payroll cost</t>
  </si>
  <si>
    <t>INPUTS THAT DO NOT COME FROM THE P&amp;L</t>
  </si>
  <si>
    <t>Internal Data Measures</t>
  </si>
  <si>
    <t>Department allocation of total payroll cost. These shares vary by company and cannot be exported from the P&amp;L; replace the amber-bordered cells with your own. Used on: By Department tab.</t>
  </si>
  <si>
    <t>Department wage share</t>
  </si>
  <si>
    <t>Share %</t>
  </si>
  <si>
    <t>Used on</t>
  </si>
  <si>
    <t>Delivery</t>
  </si>
  <si>
    <t>By Department</t>
  </si>
  <si>
    <t>Sales</t>
  </si>
  <si>
    <t>Admin</t>
  </si>
  <si>
    <t>Finance</t>
  </si>
  <si>
    <t>Executive</t>
  </si>
  <si>
    <t>Total</t>
  </si>
  <si>
    <t>POPULATE THIS WORKBOOK</t>
  </si>
  <si>
    <t>Connect your accounting data</t>
  </si>
  <si>
    <t>Option 1   Enter the data yourself</t>
  </si>
  <si>
    <t>Export the relevant report from your accounting software (e.g. payroll to revenue ratio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</si>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</sst>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3">
    <numFmt numFmtId="164" formatCode="mmm yy"/>
    <numFmt numFmtId="165" formatCode="_-&quot;$&quot;* #,##0_-;[Red]_-&quot;$&quot;* (#,##0)_-;_-&quot;$&quot;* &quot;-&quot;_-;_-@_-"/>
    <numFmt numFmtId="166" formatCode="0.0%;[Red](0.0%);&quot;-&quot;"/>
  </numFmts>
  <fonts count="16">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sz val="9"/>
      <color rgb="FF1A1A1A"/>
      <name val="Arial"/>
      <family val="2"/>
    </font>
    <font>
      <b/>
      <sz val="10"/>
      <color rgb="FF707070"/>
      <name val="Arial"/>
      <family val="2"/>
    </font>
    <font>
      <b/>
      <sz val="11"/>
      <color rgb="FFFFFFFF"/>
      <name val="Arial"/>
      <family val="2"/>
    </font>
    <font>
      <sz val="10"/>
      <color rgb="FF2D7A55"/>
      <name val="Arial"/>
      <family val="2"/>
    </font>
  </fonts>
  <fills count="10">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E0F2E5"/>
        <bgColor indexed="64"/>
      </patternFill>
    </fill>
    <fill>
      <patternFill patternType="solid">
        <fgColor rgb="FFFCE5E6"/>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32">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164" fontId="11" fillId="2" borderId="1" xfId="0" applyNumberFormat="1" applyFont="1" applyFill="1" applyBorder="1" applyAlignment="1">
      <alignment horizontal="right" vertical="center"/>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5"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5" fontId="1" fillId="6" borderId="2" xfId="0" applyNumberFormat="1" applyFont="1" applyFill="1" applyBorder="1" applyAlignment="1">
      <alignment horizontal="right" vertical="center"/>
    </xf>
    <xf numFmtId="166" fontId="1" fillId="5" borderId="2" xfId="0" applyNumberFormat="1" applyFont="1" applyFill="1" applyBorder="1" applyAlignment="1">
      <alignment horizontal="right" vertical="center"/>
    </xf>
    <xf numFmtId="0" fontId="12" fillId="7" borderId="2" xfId="0" applyFont="1" applyFill="1" applyBorder="1" applyAlignment="1">
      <alignment horizontal="center" vertical="center"/>
    </xf>
    <xf numFmtId="0" fontId="6" fillId="6" borderId="2" xfId="0" applyFont="1" applyFill="1" applyBorder="1" applyAlignment="1">
      <alignment horizontal="center" vertical="center"/>
    </xf>
    <xf numFmtId="0" fontId="12" fillId="8" borderId="2" xfId="0" applyFont="1" applyFill="1" applyBorder="1" applyAlignment="1">
      <alignment horizontal="center" vertical="center"/>
    </xf>
    <xf numFmtId="0" fontId="13" fillId="6" borderId="2" xfId="0" applyFont="1" applyFill="1" applyBorder="1" applyAlignment="1">
      <alignment horizontal="center" vertical="center"/>
    </xf>
    <xf numFmtId="166" fontId="1" fillId="6" borderId="2" xfId="0" applyNumberFormat="1" applyFont="1" applyFill="1" applyBorder="1" applyAlignment="1">
      <alignment horizontal="right" vertical="center"/>
    </xf>
    <xf numFmtId="0" fontId="14" fillId="2" borderId="3" xfId="0" applyFont="1" applyFill="1" applyBorder="1" applyAlignment="1">
      <alignment horizontal="left" vertical="center" indent="1"/>
    </xf>
    <xf numFmtId="165" fontId="14" fillId="2" borderId="3" xfId="0" applyNumberFormat="1" applyFont="1" applyFill="1" applyBorder="1" applyAlignment="1">
      <alignment horizontal="right" vertical="center"/>
    </xf>
    <xf numFmtId="165" fontId="15" fillId="9" borderId="4" xfId="0" applyNumberFormat="1" applyFont="1" applyFill="1" applyBorder="1" applyAlignment="1">
      <alignment horizontal="right" vertical="center"/>
    </xf>
    <xf numFmtId="166" fontId="15" fillId="9" borderId="4" xfId="0" applyNumberFormat="1" applyFont="1" applyFill="1" applyBorder="1" applyAlignment="1">
      <alignment horizontal="right" vertical="center"/>
    </xf>
    <xf numFmtId="166" fontId="14" fillId="2" borderId="3"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217295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117282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13</xdr:col>
      <xdr:colOff>38100</xdr:colOff>
      <xdr:row>0</xdr:row>
      <xdr:rowOff>38100</xdr:rowOff>
    </xdr:from>
    <xdr:to>
      <xdr:col>13</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1458575" y="38100"/>
          <a:ext cx="675794" cy="65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38100</xdr:colOff>
      <xdr:row>0</xdr:row>
      <xdr:rowOff>38100</xdr:rowOff>
    </xdr:from>
    <xdr:to>
      <xdr:col>5</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4495800" y="38100"/>
          <a:ext cx="675794" cy="652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24</v>
      </c>
      <c r="G28" s="8"/>
      <c r="H28" s="8"/>
      <c r="I28" s="8"/>
      <c r="J28" s="8"/>
      <c r="K28" s="8"/>
      <c r="L28" s="8"/>
      <c r="M28" s="4"/>
    </row>
    <row r="29" spans="2:13">
      <c r="M29" s="4"/>
    </row>
    <row r="30" spans="2:13" ht="18" customHeight="1">
      <c r="B30" s="3" t="s">
        <v>25</v>
      </c>
      <c r="C30" s="3"/>
      <c r="D30" s="3"/>
      <c r="E30" s="3"/>
      <c r="F30" s="3"/>
      <c r="G30" s="3"/>
      <c r="H30" s="3"/>
      <c r="I30" s="3"/>
      <c r="J30" s="3"/>
      <c r="K30" s="3"/>
      <c r="L30" s="3"/>
      <c r="M30" s="4"/>
    </row>
    <row r="31" spans="2:13" ht="24" customHeight="1">
      <c r="B31" s="7" t="s">
        <v>26</v>
      </c>
      <c r="C31" s="7"/>
      <c r="D31" s="7"/>
      <c r="E31" s="7"/>
      <c r="F31" s="7"/>
      <c r="G31" s="7"/>
      <c r="H31" s="7"/>
      <c r="I31" s="7"/>
      <c r="J31" s="7"/>
      <c r="K31" s="7"/>
      <c r="L31" s="7"/>
      <c r="M31" s="4"/>
    </row>
    <row r="32" spans="2:13" ht="18" customHeight="1">
      <c r="B32" s="3" t="s">
        <v>27</v>
      </c>
      <c r="C32" s="3"/>
      <c r="D32" s="3"/>
      <c r="E32" s="3"/>
      <c r="F32" s="3"/>
      <c r="G32" s="3"/>
      <c r="H32" s="3"/>
      <c r="I32" s="3"/>
      <c r="J32" s="3"/>
      <c r="K32" s="3"/>
      <c r="L32" s="3"/>
      <c r="M32" s="4"/>
    </row>
    <row r="33" spans="2:13" ht="38" customHeight="1">
      <c r="B33" s="7" t="s">
        <v>28</v>
      </c>
      <c r="C33" s="7"/>
      <c r="D33" s="7"/>
      <c r="E33" s="7"/>
      <c r="F33" s="7"/>
      <c r="G33" s="7"/>
      <c r="H33" s="7"/>
      <c r="I33" s="7"/>
      <c r="J33" s="7"/>
      <c r="K33" s="7"/>
      <c r="L33" s="7"/>
      <c r="M33" s="4"/>
    </row>
    <row r="34" spans="2:13" ht="18" customHeight="1">
      <c r="B34" s="3" t="s">
        <v>29</v>
      </c>
      <c r="C34" s="3"/>
      <c r="D34" s="3"/>
      <c r="E34" s="3"/>
      <c r="F34" s="3"/>
      <c r="G34" s="3"/>
      <c r="H34" s="3"/>
      <c r="I34" s="3"/>
      <c r="J34" s="3"/>
      <c r="K34" s="3"/>
      <c r="L34" s="3"/>
      <c r="M34" s="4"/>
    </row>
    <row r="35" spans="2:13" ht="34" customHeight="1">
      <c r="B35" s="9" t="s">
        <v>30</v>
      </c>
      <c r="C35" s="9"/>
      <c r="D35" s="9"/>
      <c r="E35" s="9"/>
      <c r="F35" s="9"/>
      <c r="G35" s="9"/>
      <c r="H35" s="9"/>
      <c r="I35" s="9"/>
      <c r="J35" s="9"/>
      <c r="K35" s="9"/>
      <c r="L35" s="9"/>
      <c r="M35" s="4"/>
    </row>
    <row r="36" spans="2:13">
      <c r="M36" s="4"/>
    </row>
    <row r="37" spans="2:13" ht="28" customHeight="1">
      <c r="B37" s="10" t="s">
        <v>31</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P20"/>
  <sheetViews>
    <sheetView showGridLines="0" workbookViewId="0"/>
  </sheetViews>
  <sheetFormatPr defaultRowHeight="15"/>
  <cols>
    <col min="1" max="1" width="2.7109375" customWidth="1"/>
    <col min="2" max="2" width="26.7109375" customWidth="1"/>
    <col min="3" max="15" width="12.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32</v>
      </c>
      <c r="C2" s="11"/>
      <c r="D2" s="11"/>
      <c r="E2" s="11"/>
      <c r="F2" s="11"/>
      <c r="G2" s="11"/>
      <c r="H2" s="11"/>
      <c r="I2" s="11"/>
      <c r="J2" s="11"/>
      <c r="K2" s="11"/>
      <c r="L2" s="11"/>
      <c r="M2" s="11"/>
      <c r="N2" s="11"/>
      <c r="O2" s="1"/>
      <c r="P2" s="1"/>
    </row>
    <row r="3" spans="1:16" ht="26" customHeight="1">
      <c r="A3" s="1"/>
      <c r="B3" s="12" t="s">
        <v>33</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0" customHeight="1">
      <c r="B5" s="6" t="s">
        <v>34</v>
      </c>
      <c r="C5" s="6"/>
      <c r="D5" s="6"/>
      <c r="E5" s="6"/>
      <c r="F5" s="6"/>
      <c r="G5" s="6"/>
      <c r="H5" s="6"/>
      <c r="I5" s="6"/>
      <c r="J5" s="6"/>
      <c r="K5" s="6"/>
      <c r="L5" s="6"/>
      <c r="M5" s="6"/>
      <c r="N5" s="6"/>
      <c r="O5" s="6"/>
    </row>
    <row r="7" spans="1:16" ht="14" customHeight="1">
      <c r="B7" s="3" t="s">
        <v>35</v>
      </c>
    </row>
    <row r="8" spans="1:16" ht="26" customHeight="1">
      <c r="B8" s="13" t="s">
        <v>36</v>
      </c>
    </row>
    <row r="9" spans="1:16" ht="26" customHeight="1">
      <c r="B9" s="14" t="s">
        <v>37</v>
      </c>
      <c r="C9" s="15">
        <v>45657</v>
      </c>
      <c r="D9" s="15">
        <v>45688</v>
      </c>
      <c r="E9" s="15">
        <v>45716</v>
      </c>
      <c r="F9" s="15">
        <v>45747</v>
      </c>
      <c r="G9" s="15">
        <v>45777</v>
      </c>
      <c r="H9" s="15">
        <v>45808</v>
      </c>
      <c r="I9" s="15">
        <v>45838</v>
      </c>
      <c r="J9" s="15">
        <v>45869</v>
      </c>
      <c r="K9" s="15">
        <v>45900</v>
      </c>
      <c r="L9" s="15">
        <v>45930</v>
      </c>
      <c r="M9" s="15">
        <v>45961</v>
      </c>
      <c r="N9" s="15">
        <v>45991</v>
      </c>
      <c r="O9" s="16" t="s">
        <v>38</v>
      </c>
    </row>
    <row r="10" spans="1:16" ht="22" customHeight="1">
      <c r="B10" s="17" t="s">
        <v>39</v>
      </c>
      <c r="C10" s="18">
        <f>Data!C10</f>
        <v>0</v>
      </c>
      <c r="D10" s="18">
        <f>Data!D10</f>
        <v>0</v>
      </c>
      <c r="E10" s="18">
        <f>Data!E10</f>
        <v>0</v>
      </c>
      <c r="F10" s="18">
        <f>Data!F10</f>
        <v>0</v>
      </c>
      <c r="G10" s="18">
        <f>Data!G10</f>
        <v>0</v>
      </c>
      <c r="H10" s="18">
        <f>Data!H10</f>
        <v>0</v>
      </c>
      <c r="I10" s="18">
        <f>Data!I10</f>
        <v>0</v>
      </c>
      <c r="J10" s="18">
        <f>Data!J10</f>
        <v>0</v>
      </c>
      <c r="K10" s="18">
        <f>Data!K10</f>
        <v>0</v>
      </c>
      <c r="L10" s="18">
        <f>Data!L10</f>
        <v>0</v>
      </c>
      <c r="M10" s="18">
        <f>Data!M10</f>
        <v>0</v>
      </c>
      <c r="N10" s="18">
        <f>Data!N10</f>
        <v>0</v>
      </c>
    </row>
    <row r="11" spans="1:16" ht="22" customHeight="1">
      <c r="B11" s="19" t="s">
        <v>40</v>
      </c>
      <c r="C11" s="20">
        <f>Data!C11</f>
        <v>0</v>
      </c>
      <c r="D11" s="20">
        <f>Data!D11</f>
        <v>0</v>
      </c>
      <c r="E11" s="20">
        <f>Data!E11</f>
        <v>0</v>
      </c>
      <c r="F11" s="20">
        <f>Data!F11</f>
        <v>0</v>
      </c>
      <c r="G11" s="20">
        <f>Data!G11</f>
        <v>0</v>
      </c>
      <c r="H11" s="20">
        <f>Data!H11</f>
        <v>0</v>
      </c>
      <c r="I11" s="20">
        <f>Data!I11</f>
        <v>0</v>
      </c>
      <c r="J11" s="20">
        <f>Data!J11</f>
        <v>0</v>
      </c>
      <c r="K11" s="20">
        <f>Data!K11</f>
        <v>0</v>
      </c>
      <c r="L11" s="20">
        <f>Data!L11</f>
        <v>0</v>
      </c>
      <c r="M11" s="20">
        <f>Data!M11</f>
        <v>0</v>
      </c>
      <c r="N11" s="20">
        <f>Data!N11</f>
        <v>0</v>
      </c>
    </row>
    <row r="12" spans="1:16" ht="22" customHeight="1">
      <c r="B12" s="17" t="s">
        <v>41</v>
      </c>
      <c r="C12" s="21">
        <f>IFERROR(Data!C11/Data!C10,0)</f>
        <v>0</v>
      </c>
      <c r="D12" s="21">
        <f>IFERROR(Data!D11/Data!D10,0)</f>
        <v>0</v>
      </c>
      <c r="E12" s="21">
        <f>IFERROR(Data!E11/Data!E10,0)</f>
        <v>0</v>
      </c>
      <c r="F12" s="21">
        <f>IFERROR(Data!F11/Data!F10,0)</f>
        <v>0</v>
      </c>
      <c r="G12" s="21">
        <f>IFERROR(Data!G11/Data!G10,0)</f>
        <v>0</v>
      </c>
      <c r="H12" s="21">
        <f>IFERROR(Data!H11/Data!H10,0)</f>
        <v>0</v>
      </c>
      <c r="I12" s="21">
        <f>IFERROR(Data!I11/Data!I10,0)</f>
        <v>0</v>
      </c>
      <c r="J12" s="21">
        <f>IFERROR(Data!J11/Data!J10,0)</f>
        <v>0</v>
      </c>
      <c r="K12" s="21">
        <f>IFERROR(Data!K11/Data!K10,0)</f>
        <v>0</v>
      </c>
      <c r="L12" s="21">
        <f>IFERROR(Data!L11/Data!L10,0)</f>
        <v>0</v>
      </c>
      <c r="M12" s="21">
        <f>IFERROR(Data!M11/Data!M10,0)</f>
        <v>0</v>
      </c>
      <c r="N12" s="21">
        <f>IFERROR(Data!N11/Data!N10,0)</f>
        <v>0</v>
      </c>
    </row>
    <row r="15" spans="1:16" ht="18" customHeight="1">
      <c r="B15" s="8" t="s">
        <v>42</v>
      </c>
      <c r="C15" s="22" t="s">
        <v>43</v>
      </c>
      <c r="D15" s="23" t="s">
        <v>44</v>
      </c>
      <c r="E15" s="24" t="s">
        <v>45</v>
      </c>
      <c r="F15" s="8" t="s">
        <v>46</v>
      </c>
    </row>
    <row r="17" spans="2:6" ht="14" customHeight="1">
      <c r="B17" s="3" t="s">
        <v>47</v>
      </c>
    </row>
    <row r="18" spans="2:6" ht="26" customHeight="1">
      <c r="B18" s="13" t="s">
        <v>48</v>
      </c>
    </row>
    <row r="19" spans="2:6" ht="26" customHeight="1">
      <c r="B19" s="14" t="s">
        <v>49</v>
      </c>
      <c r="C19" s="16" t="s">
        <v>50</v>
      </c>
      <c r="D19" s="16" t="s">
        <v>51</v>
      </c>
      <c r="E19" s="16" t="s">
        <v>52</v>
      </c>
      <c r="F19" s="16" t="s">
        <v>53</v>
      </c>
    </row>
    <row r="20" spans="2:6" ht="22" customHeight="1">
      <c r="B20" s="17" t="s">
        <v>54</v>
      </c>
      <c r="C20" s="18">
        <f>SUM(C10:N10)</f>
        <v>0</v>
      </c>
      <c r="D20" s="18">
        <f>SUM(Data!C10:N10)</f>
        <v>0</v>
      </c>
      <c r="E20" s="18">
        <f>C20-D20</f>
        <v>0</v>
      </c>
      <c r="F20" s="25">
        <f>IF(ABS(C20-D20)&lt;0.5,"OK","FLAG")</f>
        <v>0</v>
      </c>
    </row>
  </sheetData>
  <mergeCells count="3">
    <mergeCell ref="B2:N2"/>
    <mergeCell ref="B3:N3"/>
    <mergeCell ref="B5:O5"/>
  </mergeCells>
  <conditionalFormatting sqref="C12:N12">
    <cfRule type="colorScale" priority="1">
      <colorScale>
        <cfvo type="min" val="0"/>
        <cfvo type="percentile" val="50"/>
        <cfvo type="max" val="0"/>
        <color rgb="FFE0F2E5"/>
        <color rgb="FFFFFFFF"/>
        <color rgb="FFFCE5E6"/>
      </colorScale>
    </cfRule>
  </conditionalFormatting>
  <conditionalFormatting sqref="F20">
    <cfRule type="containsText" dxfId="0" priority="2" operator="containsText" text="OK">
      <formula>NOT(ISERROR(SEARCH("OK",F20)))</formula>
    </cfRule>
    <cfRule type="containsText" dxfId="1" priority="3" operator="containsText" text="FLAG">
      <formula>NOT(ISERROR(SEARCH("FLAG",F20)))</formula>
    </cfRule>
  </conditionalFormatting>
  <printOptions horizontalCentered="1"/>
  <pageMargins left="0.4" right="0.4" top="0.5" bottom="0.6" header="0.2" footer="0.3"/>
  <pageSetup paperSize="9" fitToHeight="0" orientation="landscape"/>
  <headerFooter>
    <oddHeader>&amp;L&amp;"Arial"&amp;8&amp;K707070Lyros Accounting&amp;C&amp;"Arial"&amp;8&amp;K707070Trend&amp;R&amp;"Arial"&amp;8&amp;K707070Page &amp;P of &amp;N</oddHeader>
    <oddFooter>&amp;L&amp;"Arial"&amp;8&amp;K707070lyros.com.au&amp;C&amp;"Arial"&amp;8&amp;K2D7A55Book a 15-min call: bookings.cloud.microsoft/book/LyrosAccounting&amp;R&amp;"Arial"&amp;8&amp;K707070&amp;D</oddFooter>
  </headerFooter>
  <drawing r:id="rId1"/>
  <extLst>
    <ext xmlns:x14="http://schemas.microsoft.com/office/spreadsheetml/2009/9/main" uri="{05C60535-1F16-4fd2-B633-F4F36F0B64E0}">
      <x14:sparklineGroups xmlns:xm="http://schemas.microsoft.com/office/excel/2006/main">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Trend!C12:N12</xm:f>
              <xm:sqref>O12</xm:sqref>
            </x14:sparkline>
          </x14:sparklines>
        </x14:sparklineGroup>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Trend!C11:N11</xm:f>
              <xm:sqref>O11</xm:sqref>
            </x14:sparkline>
          </x14:sparklines>
        </x14:sparklineGroup>
        <x14:sparklineGroup lineWeight="1.25" displayEmptyCellsAs="gap" high="1" low="1">
          <x14:colorSeries rgb="FF3A9E6E"/>
          <x14:colorNegative theme="5"/>
          <x14:colorAxis rgb="FF000000"/>
          <x14:colorMarkers theme="4" tint="-0.499984740745262"/>
          <x14:colorFirst theme="4" tint="0.39997558519241921"/>
          <x14:colorLast theme="4" tint="0.39997558519241921"/>
          <x14:colorHigh rgb="FF3A9E6E"/>
          <x14:colorLow rgb="FFE5484D"/>
          <x14:sparklines>
            <x14:sparkline>
              <xm:f>Trend!C10:N10</xm:f>
              <xm:sqref>O10</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sheetPr>
    <tabColor rgb="FF3A9E6E"/>
    <pageSetUpPr fitToPage="1"/>
  </sheetPr>
  <dimension ref="A1:P21"/>
  <sheetViews>
    <sheetView showGridLines="0" workbookViewId="0"/>
  </sheetViews>
  <sheetFormatPr defaultRowHeight="15"/>
  <cols>
    <col min="1" max="1" width="2.7109375" customWidth="1"/>
    <col min="2" max="2" width="22.7109375" customWidth="1"/>
    <col min="3" max="3" width="12.7109375" customWidth="1"/>
    <col min="4" max="15" width="11.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55</v>
      </c>
      <c r="C2" s="11"/>
      <c r="D2" s="11"/>
      <c r="E2" s="11"/>
      <c r="F2" s="11"/>
      <c r="G2" s="11"/>
      <c r="H2" s="11"/>
      <c r="I2" s="11"/>
      <c r="J2" s="11"/>
      <c r="K2" s="11"/>
      <c r="L2" s="11"/>
      <c r="M2" s="11"/>
      <c r="N2" s="11"/>
      <c r="O2" s="1"/>
      <c r="P2" s="1"/>
    </row>
    <row r="3" spans="1:16" ht="26" customHeight="1">
      <c r="A3" s="1"/>
      <c r="B3" s="12" t="s">
        <v>56</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0" customHeight="1">
      <c r="B5" s="6" t="s">
        <v>57</v>
      </c>
      <c r="C5" s="6"/>
      <c r="D5" s="6"/>
      <c r="E5" s="6"/>
      <c r="F5" s="6"/>
      <c r="G5" s="6"/>
      <c r="H5" s="6"/>
      <c r="I5" s="6"/>
      <c r="J5" s="6"/>
      <c r="K5" s="6"/>
      <c r="L5" s="6"/>
      <c r="M5" s="6"/>
      <c r="N5" s="6"/>
      <c r="O5" s="6"/>
    </row>
    <row r="7" spans="1:16" ht="14" customHeight="1">
      <c r="B7" s="3" t="s">
        <v>58</v>
      </c>
    </row>
    <row r="8" spans="1:16" ht="26" customHeight="1">
      <c r="B8" s="13" t="s">
        <v>59</v>
      </c>
    </row>
    <row r="9" spans="1:16" ht="26" customHeight="1">
      <c r="B9" s="14" t="s">
        <v>60</v>
      </c>
      <c r="C9" s="16" t="s">
        <v>61</v>
      </c>
      <c r="D9" s="15">
        <v>45657</v>
      </c>
      <c r="E9" s="15">
        <v>45688</v>
      </c>
      <c r="F9" s="15">
        <v>45716</v>
      </c>
      <c r="G9" s="15">
        <v>45747</v>
      </c>
      <c r="H9" s="15">
        <v>45777</v>
      </c>
      <c r="I9" s="15">
        <v>45808</v>
      </c>
      <c r="J9" s="15">
        <v>45838</v>
      </c>
      <c r="K9" s="15">
        <v>45869</v>
      </c>
      <c r="L9" s="15">
        <v>45900</v>
      </c>
      <c r="M9" s="15">
        <v>45930</v>
      </c>
      <c r="N9" s="15">
        <v>45961</v>
      </c>
      <c r="O9" s="15">
        <v>45991</v>
      </c>
    </row>
    <row r="10" spans="1:16" ht="22" customHeight="1">
      <c r="B10" s="17">
        <f>'Internal Data Measures'!B10</f>
        <v>0</v>
      </c>
      <c r="C10" s="21">
        <f>'Internal Data Measures'!C10</f>
        <v>0</v>
      </c>
      <c r="D10" s="18">
        <f>Data!C11*$C10</f>
        <v>0</v>
      </c>
      <c r="E10" s="18">
        <f>Data!D11*$C10</f>
        <v>0</v>
      </c>
      <c r="F10" s="18">
        <f>Data!E11*$C10</f>
        <v>0</v>
      </c>
      <c r="G10" s="18">
        <f>Data!F11*$C10</f>
        <v>0</v>
      </c>
      <c r="H10" s="18">
        <f>Data!G11*$C10</f>
        <v>0</v>
      </c>
      <c r="I10" s="18">
        <f>Data!H11*$C10</f>
        <v>0</v>
      </c>
      <c r="J10" s="18">
        <f>Data!I11*$C10</f>
        <v>0</v>
      </c>
      <c r="K10" s="18">
        <f>Data!J11*$C10</f>
        <v>0</v>
      </c>
      <c r="L10" s="18">
        <f>Data!K11*$C10</f>
        <v>0</v>
      </c>
      <c r="M10" s="18">
        <f>Data!L11*$C10</f>
        <v>0</v>
      </c>
      <c r="N10" s="18">
        <f>Data!M11*$C10</f>
        <v>0</v>
      </c>
      <c r="O10" s="18">
        <f>Data!N11*$C10</f>
        <v>0</v>
      </c>
    </row>
    <row r="11" spans="1:16" ht="22" customHeight="1">
      <c r="B11" s="19">
        <f>'Internal Data Measures'!B11</f>
        <v>0</v>
      </c>
      <c r="C11" s="26">
        <f>'Internal Data Measures'!C11</f>
        <v>0</v>
      </c>
      <c r="D11" s="20">
        <f>Data!C11*$C11</f>
        <v>0</v>
      </c>
      <c r="E11" s="20">
        <f>Data!D11*$C11</f>
        <v>0</v>
      </c>
      <c r="F11" s="20">
        <f>Data!E11*$C11</f>
        <v>0</v>
      </c>
      <c r="G11" s="20">
        <f>Data!F11*$C11</f>
        <v>0</v>
      </c>
      <c r="H11" s="20">
        <f>Data!G11*$C11</f>
        <v>0</v>
      </c>
      <c r="I11" s="20">
        <f>Data!H11*$C11</f>
        <v>0</v>
      </c>
      <c r="J11" s="20">
        <f>Data!I11*$C11</f>
        <v>0</v>
      </c>
      <c r="K11" s="20">
        <f>Data!J11*$C11</f>
        <v>0</v>
      </c>
      <c r="L11" s="20">
        <f>Data!K11*$C11</f>
        <v>0</v>
      </c>
      <c r="M11" s="20">
        <f>Data!L11*$C11</f>
        <v>0</v>
      </c>
      <c r="N11" s="20">
        <f>Data!M11*$C11</f>
        <v>0</v>
      </c>
      <c r="O11" s="20">
        <f>Data!N11*$C11</f>
        <v>0</v>
      </c>
    </row>
    <row r="12" spans="1:16" ht="22" customHeight="1">
      <c r="B12" s="17">
        <f>'Internal Data Measures'!B12</f>
        <v>0</v>
      </c>
      <c r="C12" s="21">
        <f>'Internal Data Measures'!C12</f>
        <v>0</v>
      </c>
      <c r="D12" s="18">
        <f>Data!C11*$C12</f>
        <v>0</v>
      </c>
      <c r="E12" s="18">
        <f>Data!D11*$C12</f>
        <v>0</v>
      </c>
      <c r="F12" s="18">
        <f>Data!E11*$C12</f>
        <v>0</v>
      </c>
      <c r="G12" s="18">
        <f>Data!F11*$C12</f>
        <v>0</v>
      </c>
      <c r="H12" s="18">
        <f>Data!G11*$C12</f>
        <v>0</v>
      </c>
      <c r="I12" s="18">
        <f>Data!H11*$C12</f>
        <v>0</v>
      </c>
      <c r="J12" s="18">
        <f>Data!I11*$C12</f>
        <v>0</v>
      </c>
      <c r="K12" s="18">
        <f>Data!J11*$C12</f>
        <v>0</v>
      </c>
      <c r="L12" s="18">
        <f>Data!K11*$C12</f>
        <v>0</v>
      </c>
      <c r="M12" s="18">
        <f>Data!L11*$C12</f>
        <v>0</v>
      </c>
      <c r="N12" s="18">
        <f>Data!M11*$C12</f>
        <v>0</v>
      </c>
      <c r="O12" s="18">
        <f>Data!N11*$C12</f>
        <v>0</v>
      </c>
    </row>
    <row r="13" spans="1:16" ht="22" customHeight="1">
      <c r="B13" s="19">
        <f>'Internal Data Measures'!B13</f>
        <v>0</v>
      </c>
      <c r="C13" s="26">
        <f>'Internal Data Measures'!C13</f>
        <v>0</v>
      </c>
      <c r="D13" s="20">
        <f>Data!C11*$C13</f>
        <v>0</v>
      </c>
      <c r="E13" s="20">
        <f>Data!D11*$C13</f>
        <v>0</v>
      </c>
      <c r="F13" s="20">
        <f>Data!E11*$C13</f>
        <v>0</v>
      </c>
      <c r="G13" s="20">
        <f>Data!F11*$C13</f>
        <v>0</v>
      </c>
      <c r="H13" s="20">
        <f>Data!G11*$C13</f>
        <v>0</v>
      </c>
      <c r="I13" s="20">
        <f>Data!H11*$C13</f>
        <v>0</v>
      </c>
      <c r="J13" s="20">
        <f>Data!I11*$C13</f>
        <v>0</v>
      </c>
      <c r="K13" s="20">
        <f>Data!J11*$C13</f>
        <v>0</v>
      </c>
      <c r="L13" s="20">
        <f>Data!K11*$C13</f>
        <v>0</v>
      </c>
      <c r="M13" s="20">
        <f>Data!L11*$C13</f>
        <v>0</v>
      </c>
      <c r="N13" s="20">
        <f>Data!M11*$C13</f>
        <v>0</v>
      </c>
      <c r="O13" s="20">
        <f>Data!N11*$C13</f>
        <v>0</v>
      </c>
    </row>
    <row r="14" spans="1:16" ht="22" customHeight="1">
      <c r="B14" s="17">
        <f>'Internal Data Measures'!B14</f>
        <v>0</v>
      </c>
      <c r="C14" s="21">
        <f>'Internal Data Measures'!C14</f>
        <v>0</v>
      </c>
      <c r="D14" s="18">
        <f>Data!C11*$C14</f>
        <v>0</v>
      </c>
      <c r="E14" s="18">
        <f>Data!D11*$C14</f>
        <v>0</v>
      </c>
      <c r="F14" s="18">
        <f>Data!E11*$C14</f>
        <v>0</v>
      </c>
      <c r="G14" s="18">
        <f>Data!F11*$C14</f>
        <v>0</v>
      </c>
      <c r="H14" s="18">
        <f>Data!G11*$C14</f>
        <v>0</v>
      </c>
      <c r="I14" s="18">
        <f>Data!H11*$C14</f>
        <v>0</v>
      </c>
      <c r="J14" s="18">
        <f>Data!I11*$C14</f>
        <v>0</v>
      </c>
      <c r="K14" s="18">
        <f>Data!J11*$C14</f>
        <v>0</v>
      </c>
      <c r="L14" s="18">
        <f>Data!K11*$C14</f>
        <v>0</v>
      </c>
      <c r="M14" s="18">
        <f>Data!L11*$C14</f>
        <v>0</v>
      </c>
      <c r="N14" s="18">
        <f>Data!M11*$C14</f>
        <v>0</v>
      </c>
      <c r="O14" s="18">
        <f>Data!N11*$C14</f>
        <v>0</v>
      </c>
    </row>
    <row r="15" spans="1:16" ht="24" customHeight="1">
      <c r="B15" s="27" t="s">
        <v>40</v>
      </c>
      <c r="C15" s="28"/>
      <c r="D15" s="28">
        <f>SUM(D10:D14)</f>
        <v>0</v>
      </c>
      <c r="E15" s="28">
        <f>SUM(E10:E14)</f>
        <v>0</v>
      </c>
      <c r="F15" s="28">
        <f>SUM(F10:F14)</f>
        <v>0</v>
      </c>
      <c r="G15" s="28">
        <f>SUM(G10:G14)</f>
        <v>0</v>
      </c>
      <c r="H15" s="28">
        <f>SUM(H10:H14)</f>
        <v>0</v>
      </c>
      <c r="I15" s="28">
        <f>SUM(I10:I14)</f>
        <v>0</v>
      </c>
      <c r="J15" s="28">
        <f>SUM(J10:J14)</f>
        <v>0</v>
      </c>
      <c r="K15" s="28">
        <f>SUM(K10:K14)</f>
        <v>0</v>
      </c>
      <c r="L15" s="28">
        <f>SUM(L10:L14)</f>
        <v>0</v>
      </c>
      <c r="M15" s="28">
        <f>SUM(M10:M14)</f>
        <v>0</v>
      </c>
      <c r="N15" s="28">
        <f>SUM(N10:N14)</f>
        <v>0</v>
      </c>
      <c r="O15" s="28">
        <f>SUM(O10:O14)</f>
        <v>0</v>
      </c>
    </row>
    <row r="17" spans="2:6" ht="14" customHeight="1">
      <c r="B17" s="3" t="s">
        <v>47</v>
      </c>
    </row>
    <row r="18" spans="2:6" ht="26" customHeight="1">
      <c r="B18" s="13" t="s">
        <v>48</v>
      </c>
    </row>
    <row r="19" spans="2:6" ht="26" customHeight="1">
      <c r="B19" s="14" t="s">
        <v>49</v>
      </c>
      <c r="C19" s="16" t="s">
        <v>50</v>
      </c>
      <c r="D19" s="16" t="s">
        <v>51</v>
      </c>
      <c r="E19" s="16" t="s">
        <v>52</v>
      </c>
      <c r="F19" s="16" t="s">
        <v>53</v>
      </c>
    </row>
    <row r="20" spans="2:6" ht="22" customHeight="1">
      <c r="B20" s="17" t="s">
        <v>62</v>
      </c>
      <c r="C20" s="21">
        <f>SUM(C10:C14)</f>
        <v>0</v>
      </c>
      <c r="D20" s="21">
        <f>1</f>
        <v>0</v>
      </c>
      <c r="E20" s="21">
        <f>C20-D20</f>
        <v>0</v>
      </c>
      <c r="F20" s="25">
        <f>IF(ABS(C20-D20)&lt;0.0001,"OK","FLAG")</f>
        <v>0</v>
      </c>
    </row>
    <row r="21" spans="2:6" ht="22" customHeight="1">
      <c r="B21" s="19" t="s">
        <v>63</v>
      </c>
      <c r="C21" s="20">
        <f>SUM(D10:O14)</f>
        <v>0</v>
      </c>
      <c r="D21" s="20">
        <f>SUM(Data!C11:N11)</f>
        <v>0</v>
      </c>
      <c r="E21" s="20">
        <f>C21-D21</f>
        <v>0</v>
      </c>
      <c r="F21" s="25">
        <f>IF(ABS(C21-D21)&lt;0.5,"OK","FLAG")</f>
        <v>0</v>
      </c>
    </row>
  </sheetData>
  <mergeCells count="3">
    <mergeCell ref="B2:N2"/>
    <mergeCell ref="B3:N3"/>
    <mergeCell ref="B5:O5"/>
  </mergeCells>
  <conditionalFormatting sqref="F20:F21">
    <cfRule type="containsText" dxfId="0" priority="1" operator="containsText" text="OK">
      <formula>NOT(ISERROR(SEARCH("OK",F20)))</formula>
    </cfRule>
    <cfRule type="containsText" dxfId="1" priority="2" operator="containsText" text="FLAG">
      <formula>NOT(ISERROR(SEARCH("FLAG",F20)))</formula>
    </cfRule>
  </conditionalFormatting>
  <printOptions horizontalCentered="1"/>
  <pageMargins left="0.4" right="0.4" top="0.5" bottom="0.6" header="0.2" footer="0.3"/>
  <pageSetup paperSize="9" fitToHeight="0" orientation="landscape"/>
  <headerFooter>
    <oddHeader>&amp;L&amp;"Arial"&amp;8&amp;K707070Lyros Accounting&amp;C&amp;"Arial"&amp;8&amp;K707070By Department&amp;R&amp;"Arial"&amp;8&amp;K707070Page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F5A524"/>
    <pageSetUpPr fitToPage="1"/>
  </sheetPr>
  <dimension ref="A1:O11"/>
  <sheetViews>
    <sheetView showGridLines="0" workbookViewId="0"/>
  </sheetViews>
  <sheetFormatPr defaultRowHeight="15"/>
  <cols>
    <col min="1" max="1" width="2.7109375" customWidth="1"/>
    <col min="2" max="2" width="28.7109375" customWidth="1"/>
    <col min="3" max="14" width="12.7109375" customWidth="1"/>
    <col min="15" max="15" width="2.7109375" customWidth="1"/>
  </cols>
  <sheetData>
    <row r="1" spans="1:15" ht="14" customHeight="1">
      <c r="A1" s="1"/>
      <c r="B1" s="1"/>
      <c r="C1" s="1"/>
      <c r="D1" s="1"/>
      <c r="E1" s="1"/>
      <c r="F1" s="1"/>
      <c r="G1" s="1"/>
      <c r="H1" s="1"/>
      <c r="I1" s="1"/>
      <c r="J1" s="1"/>
      <c r="K1" s="1"/>
      <c r="L1" s="1"/>
      <c r="M1" s="1"/>
      <c r="N1" s="1"/>
      <c r="O1" s="1"/>
    </row>
    <row r="2" spans="1:15" ht="16" customHeight="1">
      <c r="A2" s="1"/>
      <c r="B2" s="11" t="s">
        <v>64</v>
      </c>
      <c r="C2" s="11"/>
      <c r="D2" s="11"/>
      <c r="E2" s="11"/>
      <c r="F2" s="11"/>
      <c r="G2" s="11"/>
      <c r="H2" s="11"/>
      <c r="I2" s="11"/>
      <c r="J2" s="11"/>
      <c r="K2" s="11"/>
      <c r="L2" s="11"/>
      <c r="M2" s="11"/>
      <c r="N2" s="1"/>
      <c r="O2" s="1"/>
    </row>
    <row r="3" spans="1:15" ht="26" customHeight="1">
      <c r="A3" s="1"/>
      <c r="B3" s="12" t="s">
        <v>65</v>
      </c>
      <c r="C3" s="12"/>
      <c r="D3" s="12"/>
      <c r="E3" s="12"/>
      <c r="F3" s="12"/>
      <c r="G3" s="12"/>
      <c r="H3" s="12"/>
      <c r="I3" s="12"/>
      <c r="J3" s="12"/>
      <c r="K3" s="12"/>
      <c r="L3" s="12"/>
      <c r="M3" s="12"/>
      <c r="N3" s="1"/>
      <c r="O3" s="1"/>
    </row>
    <row r="4" spans="1:15" ht="4" customHeight="1">
      <c r="A4" s="2"/>
      <c r="B4" s="2"/>
      <c r="C4" s="2"/>
      <c r="D4" s="2"/>
      <c r="E4" s="2"/>
      <c r="F4" s="2"/>
      <c r="G4" s="2"/>
      <c r="H4" s="2"/>
      <c r="I4" s="2"/>
      <c r="J4" s="2"/>
      <c r="K4" s="2"/>
      <c r="L4" s="2"/>
      <c r="M4" s="2"/>
      <c r="N4" s="2"/>
      <c r="O4" s="2"/>
    </row>
    <row r="5" spans="1:15" ht="40" customHeight="1">
      <c r="B5" s="6" t="s">
        <v>66</v>
      </c>
      <c r="C5" s="6"/>
      <c r="D5" s="6"/>
      <c r="E5" s="6"/>
      <c r="F5" s="6"/>
      <c r="G5" s="6"/>
      <c r="H5" s="6"/>
      <c r="I5" s="6"/>
      <c r="J5" s="6"/>
      <c r="K5" s="6"/>
      <c r="L5" s="6"/>
      <c r="M5" s="6"/>
      <c r="N5" s="6"/>
    </row>
    <row r="7" spans="1:15" ht="14" customHeight="1">
      <c r="B7" s="3" t="s">
        <v>67</v>
      </c>
    </row>
    <row r="8" spans="1:15" ht="26" customHeight="1">
      <c r="B8" s="13" t="s">
        <v>68</v>
      </c>
    </row>
    <row r="9" spans="1:15" ht="26" customHeight="1">
      <c r="B9" s="14" t="s">
        <v>37</v>
      </c>
      <c r="C9" s="15">
        <v>45657</v>
      </c>
      <c r="D9" s="15">
        <v>45688</v>
      </c>
      <c r="E9" s="15">
        <v>45716</v>
      </c>
      <c r="F9" s="15">
        <v>45747</v>
      </c>
      <c r="G9" s="15">
        <v>45777</v>
      </c>
      <c r="H9" s="15">
        <v>45808</v>
      </c>
      <c r="I9" s="15">
        <v>45838</v>
      </c>
      <c r="J9" s="15">
        <v>45869</v>
      </c>
      <c r="K9" s="15">
        <v>45900</v>
      </c>
      <c r="L9" s="15">
        <v>45930</v>
      </c>
      <c r="M9" s="15">
        <v>45961</v>
      </c>
      <c r="N9" s="15">
        <v>45991</v>
      </c>
    </row>
    <row r="10" spans="1:15" ht="24" customHeight="1">
      <c r="B10" s="19" t="s">
        <v>39</v>
      </c>
      <c r="C10" s="29">
        <v>473746</v>
      </c>
      <c r="D10" s="29">
        <v>443001</v>
      </c>
      <c r="E10" s="29">
        <v>399544</v>
      </c>
      <c r="F10" s="29">
        <v>488129</v>
      </c>
      <c r="G10" s="29">
        <v>469679</v>
      </c>
      <c r="H10" s="29">
        <v>418649</v>
      </c>
      <c r="I10" s="29">
        <v>505452</v>
      </c>
      <c r="J10" s="29">
        <v>451073</v>
      </c>
      <c r="K10" s="29">
        <v>416151</v>
      </c>
      <c r="L10" s="29">
        <v>528056</v>
      </c>
      <c r="M10" s="29">
        <v>490711</v>
      </c>
      <c r="N10" s="29">
        <v>461115</v>
      </c>
    </row>
    <row r="11" spans="1:15" ht="24" customHeight="1">
      <c r="B11" s="17" t="s">
        <v>69</v>
      </c>
      <c r="C11" s="29">
        <v>174423</v>
      </c>
      <c r="D11" s="29">
        <v>163808</v>
      </c>
      <c r="E11" s="29">
        <v>148020</v>
      </c>
      <c r="F11" s="29">
        <v>179188</v>
      </c>
      <c r="G11" s="29">
        <v>174058</v>
      </c>
      <c r="H11" s="29">
        <v>163442</v>
      </c>
      <c r="I11" s="29">
        <v>193590</v>
      </c>
      <c r="J11" s="29">
        <v>174662</v>
      </c>
      <c r="K11" s="29">
        <v>163787</v>
      </c>
      <c r="L11" s="29">
        <v>212775</v>
      </c>
      <c r="M11" s="29">
        <v>194843</v>
      </c>
      <c r="N11" s="29">
        <v>187211</v>
      </c>
    </row>
  </sheetData>
  <mergeCells count="3">
    <mergeCell ref="B2:M2"/>
    <mergeCell ref="B3:M3"/>
    <mergeCell ref="B5:N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F5A524"/>
    <pageSetUpPr fitToPage="1"/>
  </sheetPr>
  <dimension ref="A1:F20"/>
  <sheetViews>
    <sheetView showGridLines="0" workbookViewId="0"/>
  </sheetViews>
  <sheetFormatPr defaultRowHeight="15"/>
  <cols>
    <col min="1" max="1" width="2.7109375" customWidth="1"/>
    <col min="2" max="2" width="24.7109375" customWidth="1"/>
    <col min="3" max="3" width="14.7109375" customWidth="1"/>
    <col min="4" max="4" width="24.7109375" customWidth="1"/>
    <col min="6" max="6" width="2.7109375" customWidth="1"/>
  </cols>
  <sheetData>
    <row r="1" spans="1:6" ht="14" customHeight="1">
      <c r="A1" s="1"/>
      <c r="B1" s="1"/>
      <c r="C1" s="1"/>
      <c r="D1" s="1"/>
      <c r="E1" s="1"/>
      <c r="F1" s="1"/>
    </row>
    <row r="2" spans="1:6" ht="16" customHeight="1">
      <c r="A2" s="1"/>
      <c r="B2" s="11" t="s">
        <v>70</v>
      </c>
      <c r="C2" s="11"/>
      <c r="D2" s="11"/>
      <c r="E2" s="1"/>
      <c r="F2" s="1"/>
    </row>
    <row r="3" spans="1:6" ht="26" customHeight="1">
      <c r="A3" s="1"/>
      <c r="B3" s="12" t="s">
        <v>71</v>
      </c>
      <c r="C3" s="12"/>
      <c r="D3" s="12"/>
      <c r="E3" s="1"/>
      <c r="F3" s="1"/>
    </row>
    <row r="4" spans="1:6" ht="4" customHeight="1">
      <c r="A4" s="2"/>
      <c r="B4" s="2"/>
      <c r="C4" s="2"/>
      <c r="D4" s="2"/>
      <c r="E4" s="2"/>
      <c r="F4" s="2"/>
    </row>
    <row r="5" spans="1:6" ht="48" customHeight="1">
      <c r="B5" s="6" t="s">
        <v>72</v>
      </c>
      <c r="C5" s="6"/>
      <c r="D5" s="6"/>
      <c r="E5" s="6"/>
    </row>
    <row r="7" spans="1:6" ht="14" customHeight="1">
      <c r="B7" s="3" t="s">
        <v>58</v>
      </c>
    </row>
    <row r="8" spans="1:6" ht="26" customHeight="1">
      <c r="B8" s="13" t="s">
        <v>73</v>
      </c>
    </row>
    <row r="9" spans="1:6" ht="26" customHeight="1">
      <c r="B9" s="14" t="s">
        <v>60</v>
      </c>
      <c r="C9" s="16" t="s">
        <v>74</v>
      </c>
      <c r="D9" s="16" t="s">
        <v>75</v>
      </c>
    </row>
    <row r="10" spans="1:6" ht="22" customHeight="1">
      <c r="B10" s="17" t="s">
        <v>76</v>
      </c>
      <c r="C10" s="30">
        <v>0.55</v>
      </c>
      <c r="D10" s="17" t="s">
        <v>77</v>
      </c>
    </row>
    <row r="11" spans="1:6" ht="22" customHeight="1">
      <c r="B11" s="19" t="s">
        <v>78</v>
      </c>
      <c r="C11" s="30">
        <v>0.18</v>
      </c>
      <c r="D11" s="19" t="s">
        <v>77</v>
      </c>
    </row>
    <row r="12" spans="1:6" ht="22" customHeight="1">
      <c r="B12" s="17" t="s">
        <v>79</v>
      </c>
      <c r="C12" s="30">
        <v>0.15</v>
      </c>
      <c r="D12" s="17" t="s">
        <v>77</v>
      </c>
    </row>
    <row r="13" spans="1:6" ht="22" customHeight="1">
      <c r="B13" s="19" t="s">
        <v>80</v>
      </c>
      <c r="C13" s="30">
        <v>0.08</v>
      </c>
      <c r="D13" s="19" t="s">
        <v>77</v>
      </c>
    </row>
    <row r="14" spans="1:6" ht="22" customHeight="1">
      <c r="B14" s="17" t="s">
        <v>81</v>
      </c>
      <c r="C14" s="30">
        <v>0.04</v>
      </c>
      <c r="D14" s="17" t="s">
        <v>77</v>
      </c>
    </row>
    <row r="15" spans="1:6" ht="24" customHeight="1">
      <c r="B15" s="27" t="s">
        <v>82</v>
      </c>
      <c r="C15" s="31">
        <f>SUM(C10:C14)</f>
        <v>0</v>
      </c>
      <c r="D15" s="31"/>
    </row>
    <row r="17" spans="2:6" ht="14" customHeight="1">
      <c r="B17" s="3" t="s">
        <v>47</v>
      </c>
    </row>
    <row r="18" spans="2:6" ht="26" customHeight="1">
      <c r="B18" s="13" t="s">
        <v>48</v>
      </c>
    </row>
    <row r="19" spans="2:6" ht="26" customHeight="1">
      <c r="B19" s="14" t="s">
        <v>49</v>
      </c>
      <c r="C19" s="16" t="s">
        <v>50</v>
      </c>
      <c r="D19" s="16" t="s">
        <v>51</v>
      </c>
      <c r="E19" s="16" t="s">
        <v>52</v>
      </c>
      <c r="F19" s="16" t="s">
        <v>53</v>
      </c>
    </row>
    <row r="20" spans="2:6" ht="22" customHeight="1">
      <c r="B20" s="17" t="s">
        <v>62</v>
      </c>
      <c r="C20" s="21">
        <f>SUM(C10:C14)</f>
        <v>0</v>
      </c>
      <c r="D20" s="21">
        <f>1</f>
        <v>0</v>
      </c>
      <c r="E20" s="21">
        <f>C20-D20</f>
        <v>0</v>
      </c>
      <c r="F20" s="25">
        <f>IF(ABS(C20-D20)&lt;0.0001,"OK","FLAG")</f>
        <v>0</v>
      </c>
    </row>
  </sheetData>
  <mergeCells count="3">
    <mergeCell ref="B2:D2"/>
    <mergeCell ref="B3:D3"/>
    <mergeCell ref="B5:E5"/>
  </mergeCells>
  <conditionalFormatting sqref="F20">
    <cfRule type="containsText" dxfId="0" priority="1" operator="containsText" text="OK">
      <formula>NOT(ISERROR(SEARCH("OK",F20)))</formula>
    </cfRule>
    <cfRule type="containsText" dxfId="1" priority="2" operator="containsText" text="FLAG">
      <formula>NOT(ISERROR(SEARCH("FLAG",F20)))</formula>
    </cfRule>
  </conditionalFormatting>
  <printOptions horizontalCentered="1"/>
  <pageMargins left="0.4" right="0.4" top="0.5" bottom="0.6" header="0.2" footer="0.3"/>
  <pageSetup paperSize="9" fitToHeight="0" orientation="landscape"/>
  <headerFooter>
    <oddHeader>&amp;L&amp;"Arial"&amp;8&amp;K707070Lyros Accounting&amp;C&amp;"Arial"&amp;8&amp;K707070Internal Data Measures&amp;R&amp;"Arial"&amp;8&amp;K707070Page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6.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83</v>
      </c>
      <c r="C2" s="11"/>
      <c r="D2" s="11"/>
      <c r="E2" s="11"/>
      <c r="F2" s="11"/>
      <c r="G2" s="11"/>
      <c r="H2" s="11"/>
      <c r="I2" s="11"/>
      <c r="J2" s="11"/>
      <c r="K2" s="11"/>
      <c r="L2" s="1"/>
      <c r="M2" s="1"/>
    </row>
    <row r="3" spans="1:13" ht="26" customHeight="1">
      <c r="A3" s="1"/>
      <c r="B3" s="12" t="s">
        <v>84</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85</v>
      </c>
      <c r="C7" s="13"/>
      <c r="D7" s="13"/>
      <c r="E7" s="13"/>
      <c r="F7" s="13"/>
      <c r="G7" s="13"/>
      <c r="H7" s="13"/>
      <c r="I7" s="13"/>
      <c r="J7" s="13"/>
      <c r="K7" s="13"/>
      <c r="L7" s="13"/>
    </row>
    <row r="8" spans="1:13" ht="24" customHeight="1">
      <c r="B8" s="6" t="s">
        <v>3</v>
      </c>
      <c r="C8" s="7" t="s">
        <v>86</v>
      </c>
      <c r="D8" s="7"/>
      <c r="E8" s="7"/>
      <c r="F8" s="7"/>
      <c r="G8" s="7"/>
      <c r="H8" s="7"/>
      <c r="I8" s="7"/>
      <c r="J8" s="7"/>
      <c r="K8" s="7"/>
      <c r="L8" s="7"/>
    </row>
    <row r="9" spans="1:13" ht="24" customHeight="1">
      <c r="B9" s="6" t="s">
        <v>5</v>
      </c>
      <c r="C9" s="7" t="s">
        <v>87</v>
      </c>
      <c r="D9" s="7"/>
      <c r="E9" s="7"/>
      <c r="F9" s="7"/>
      <c r="G9" s="7"/>
      <c r="H9" s="7"/>
      <c r="I9" s="7"/>
      <c r="J9" s="7"/>
      <c r="K9" s="7"/>
      <c r="L9" s="7"/>
    </row>
    <row r="10" spans="1:13" ht="24" customHeight="1">
      <c r="B10" s="6" t="s">
        <v>7</v>
      </c>
      <c r="C10" s="7" t="s">
        <v>88</v>
      </c>
      <c r="D10" s="7"/>
      <c r="E10" s="7"/>
      <c r="F10" s="7"/>
      <c r="G10" s="7"/>
      <c r="H10" s="7"/>
      <c r="I10" s="7"/>
      <c r="J10" s="7"/>
      <c r="K10" s="7"/>
      <c r="L10" s="7"/>
    </row>
    <row r="11" spans="1:13" ht="22" customHeight="1">
      <c r="B11" s="6" t="s">
        <v>89</v>
      </c>
      <c r="C11" s="6"/>
      <c r="D11" s="6"/>
      <c r="E11" s="6"/>
      <c r="F11" s="6"/>
      <c r="G11" s="6"/>
      <c r="H11" s="6"/>
      <c r="I11" s="6"/>
      <c r="J11" s="6"/>
      <c r="K11" s="6"/>
      <c r="L11" s="6"/>
    </row>
    <row r="13" spans="1:13" ht="28" customHeight="1">
      <c r="B13" s="13" t="s">
        <v>90</v>
      </c>
      <c r="C13" s="13"/>
      <c r="D13" s="13"/>
      <c r="E13" s="13"/>
      <c r="F13" s="13"/>
      <c r="G13" s="13"/>
      <c r="H13" s="13"/>
      <c r="I13" s="13"/>
      <c r="J13" s="13"/>
      <c r="K13" s="13"/>
      <c r="L13" s="13"/>
    </row>
    <row r="14" spans="1:13" ht="24" customHeight="1">
      <c r="B14" s="6" t="s">
        <v>3</v>
      </c>
      <c r="C14" s="7" t="s">
        <v>91</v>
      </c>
      <c r="D14" s="7"/>
      <c r="E14" s="7"/>
      <c r="F14" s="7"/>
      <c r="G14" s="7"/>
      <c r="H14" s="7"/>
      <c r="I14" s="7"/>
      <c r="J14" s="7"/>
      <c r="K14" s="7"/>
      <c r="L14" s="7"/>
    </row>
    <row r="15" spans="1:13" ht="24" customHeight="1">
      <c r="B15" s="6" t="s">
        <v>5</v>
      </c>
      <c r="C15" s="7" t="s">
        <v>92</v>
      </c>
      <c r="D15" s="7"/>
      <c r="E15" s="7"/>
      <c r="F15" s="7"/>
      <c r="G15" s="7"/>
      <c r="H15" s="7"/>
      <c r="I15" s="7"/>
      <c r="J15" s="7"/>
      <c r="K15" s="7"/>
      <c r="L15" s="7"/>
    </row>
    <row r="16" spans="1:13" ht="24" customHeight="1">
      <c r="B16" s="6" t="s">
        <v>7</v>
      </c>
      <c r="C16" s="7" t="s">
        <v>93</v>
      </c>
      <c r="D16" s="7"/>
      <c r="E16" s="7"/>
      <c r="F16" s="7"/>
      <c r="G16" s="7"/>
      <c r="H16" s="7"/>
      <c r="I16" s="7"/>
      <c r="J16" s="7"/>
      <c r="K16" s="7"/>
      <c r="L16" s="7"/>
    </row>
    <row r="17" spans="2:12" ht="22" customHeight="1">
      <c r="B17" s="6" t="s">
        <v>94</v>
      </c>
      <c r="C17" s="6"/>
      <c r="D17" s="6"/>
      <c r="E17" s="6"/>
      <c r="F17" s="6"/>
      <c r="G17" s="6"/>
      <c r="H17" s="6"/>
      <c r="I17" s="6"/>
      <c r="J17" s="6"/>
      <c r="K17" s="6"/>
      <c r="L17" s="6"/>
    </row>
    <row r="20" spans="2:12" ht="24" customHeight="1">
      <c r="B20" s="10" t="s">
        <v>31</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vt:lpstr>
      <vt:lpstr>Trend</vt:lpstr>
      <vt:lpstr>By Department</vt:lpstr>
      <vt:lpstr>Data</vt:lpstr>
      <vt:lpstr>Internal Data Measures</vt:lpstr>
      <vt:lpstr>Connect your data</vt:lpstr>
      <vt:lpstr>'Connect your data'!Print_Area</vt:lpstr>
      <vt:lpstr>Cover!Print_Area</vt:lpstr>
      <vt:lpstr>'By Department'!Print_Titles</vt:lpstr>
      <vt:lpstr>'Connect your data'!Print_Titles</vt:lpstr>
      <vt:lpstr>Data!Print_Titles</vt:lpstr>
      <vt:lpstr>'Internal Data Measures'!Print_Titles</vt:lpstr>
      <vt:lpstr>Trend!Print_Titles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2026-05-23T20:47:50Z</dcterms:created>
  <dcterms:modified xsi:type="dcterms:W3CDTF">2026-05-23T20:47:50Z</dcterms:modified>
</cp:coreProperties>
</file>