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Summary" sheetId="2" r:id="rId2"/>
    <sheet name="Accrued Wages" sheetId="3" r:id="rId3"/>
    <sheet name="Leave Provision" sheetId="4" r:id="rId4"/>
    <sheet name="Employees" sheetId="5" r:id="rId5"/>
    <sheet name="Connect your data" sheetId="6" r:id="rId6"/>
  </sheets>
  <definedNames>
    <definedName name="_xlnm.Print_Area" localSheetId="5">'Connect your data'!$A$1:$M$22</definedName>
    <definedName name="_xlnm.Print_Area" localSheetId="0">Cover!$A$1:$M$41</definedName>
    <definedName name="_xlnm.Print_Titles" localSheetId="2">'Accrued Wages'!$1:$5</definedName>
    <definedName name="_xlnm.Print_Titles" localSheetId="5">'Connect your data'!$1:$5</definedName>
    <definedName name="_xlnm.Print_Titles" localSheetId="4">Employees!$1:$5</definedName>
    <definedName name="_xlnm.Print_Titles" localSheetId="3">'Leave Provision'!$1:$5</definedName>
    <definedName name="_xlnm.Print_Titles" localSheetId="1">Summary!$1:$5</definedName>
  </definedNames>
  <calcPr calcId="124519" fullCalcOnLoad="1"/>
</workbook>
</file>

<file path=xl/sharedStrings.xml><?xml version="1.0" encoding="utf-8"?>
<sst xmlns="http://schemas.openxmlformats.org/spreadsheetml/2006/main" count="134" uniqueCount="112">
  <si>
    <t>MONTH-END ACCRUAL AND LEAVE PROVISION</t>
  </si>
  <si>
    <t>Wages and Leave Liability</t>
  </si>
  <si>
    <t>HOW TO USE</t>
  </si>
  <si>
    <t>1.</t>
  </si>
  <si>
    <t>List every active employee on the Employees sheet with current rate, leave balance, and last pay end date.</t>
  </si>
  <si>
    <t>2.</t>
  </si>
  <si>
    <t>The Accrued Wages sheet calculates wages earned between the last pay run and month-end.</t>
  </si>
  <si>
    <t>3.</t>
  </si>
  <si>
    <t>The Leave Provision sheet calculates the dollar value of leave balances at current rates.</t>
  </si>
  <si>
    <t>DESIGNED FOR</t>
  </si>
  <si>
    <t>Bookkeeper or finance lead posting the month-end wages and leave journals.</t>
  </si>
  <si>
    <t>EXAMPLE BUSINESS PROFILE</t>
  </si>
  <si>
    <t>Synthetic data inside this workbook represents the following business shape. Use it as a reference for what good looks like; your numbers will differ.</t>
  </si>
  <si>
    <t>WORKFORCE</t>
  </si>
  <si>
    <t>Twelve active employees across operations, sales, and admin</t>
  </si>
  <si>
    <t>PAY CYCLE</t>
  </si>
  <si>
    <t>Fortnightly; period ends every second Sunday</t>
  </si>
  <si>
    <t>LEAVE POLICY</t>
  </si>
  <si>
    <t>Standard annual leave plus long service after 10 years</t>
  </si>
  <si>
    <t>INPUTS YOU NEED TO PROVIDE</t>
  </si>
  <si>
    <t>These figures vary by company and cannot be exported directly from your accounting software. Replace the amber-bordered sample values on the tabs noted below.</t>
  </si>
  <si>
    <t>Employee name, annual rate, weekly hours</t>
  </si>
  <si>
    <t>Used on: Employees tab</t>
  </si>
  <si>
    <t>Annual leave balance and LSL balance (hours)</t>
  </si>
  <si>
    <t>Last pay period end date and period-end (month-end) date</t>
  </si>
  <si>
    <t>Used on: Employees tab top of sheet</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</si>
  <si>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</si>
  <si>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</si>
  <si>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</si>
  <si>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</si>
  <si>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</si>
  <si>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</si>
  <si>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</si>
  <si>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JOURNAL ENTRY</t>
  </si>
  <si>
    <t>Period-end payroll liability summary</t>
  </si>
  <si>
    <t>Source values for the month-end journal entries. Accrued wages includes superannuation; leave provision is split between annual leave and long service leave.</t>
  </si>
  <si>
    <t>TOTAL LIABILITY</t>
  </si>
  <si>
    <t>Period-end totals</t>
  </si>
  <si>
    <t>Component</t>
  </si>
  <si>
    <t>Amount</t>
  </si>
  <si>
    <t>Accrued wages</t>
  </si>
  <si>
    <t>Accrued superannuation</t>
  </si>
  <si>
    <t>Annual leave provision</t>
  </si>
  <si>
    <t>Long service leave provision</t>
  </si>
  <si>
    <t>Total payroll-related liability</t>
  </si>
  <si>
    <t>MONTH-END ACCRUAL</t>
  </si>
  <si>
    <t>Wages earned but not yet paid</t>
  </si>
  <si>
    <t>Working days between the last pay period end and month-end times the daily rate per employee, plus superannuation. Use the totals here to post the month-end wages accrual journal.</t>
  </si>
  <si>
    <t>CALCULATION</t>
  </si>
  <si>
    <t>Accrued wages per employee</t>
  </si>
  <si>
    <t>Employee</t>
  </si>
  <si>
    <t>Department</t>
  </si>
  <si>
    <t>Days</t>
  </si>
  <si>
    <t>Daily rate</t>
  </si>
  <si>
    <t>Super (11.5%)</t>
  </si>
  <si>
    <t>Total</t>
  </si>
  <si>
    <t>RECONCILIATION</t>
  </si>
  <si>
    <t>Tie-out checks for this tab</t>
  </si>
  <si>
    <t>Check</t>
  </si>
  <si>
    <t>Left side</t>
  </si>
  <si>
    <t>Right side</t>
  </si>
  <si>
    <t>Difference</t>
  </si>
  <si>
    <t>Status</t>
  </si>
  <si>
    <t>Working days between last pay end and period end is positive</t>
  </si>
  <si>
    <t>YEAR-END PROVISION</t>
  </si>
  <si>
    <t>Leave liability at current rates</t>
  </si>
  <si>
    <t>Leave balances valued at the current hourly rate per employee. Annual leave is shown current; long service leave is recognised once the employee passes the qualifying service period (10 years standard). For materiality, accrue LSL pro-rata from year 5 if the policy requires it.</t>
  </si>
  <si>
    <t>PROVISION</t>
  </si>
  <si>
    <t>Leave liability per employee</t>
  </si>
  <si>
    <t>AL hrs</t>
  </si>
  <si>
    <t>LSL hrs</t>
  </si>
  <si>
    <t>Hourly rate</t>
  </si>
  <si>
    <t>AL $</t>
  </si>
  <si>
    <t>LSL $</t>
  </si>
  <si>
    <t>SOURCE DATA</t>
  </si>
  <si>
    <t>Employees and balances</t>
  </si>
  <si>
    <t>One row per active employee. Annual rate and weekly hours drive both the accrued wages and the leave provision calculations. Update the period-end and last pay-run end dates at the top of the sheet each month.</t>
  </si>
  <si>
    <t>Period end (month-end)</t>
  </si>
  <si>
    <t>Last pay period end</t>
  </si>
  <si>
    <t>Annual rate</t>
  </si>
  <si>
    <t>Weekly hours</t>
  </si>
  <si>
    <t>AL balance (hrs)</t>
  </si>
  <si>
    <t>LSL balance (hrs)</t>
  </si>
  <si>
    <t>Sarah Chen</t>
  </si>
  <si>
    <t>Admin</t>
  </si>
  <si>
    <t>Marcus Williams</t>
  </si>
  <si>
    <t>Sales</t>
  </si>
  <si>
    <t>Priya Sharma</t>
  </si>
  <si>
    <t>Daniel O'Connor</t>
  </si>
  <si>
    <t>Finance</t>
  </si>
  <si>
    <t>Lucia Romano</t>
  </si>
  <si>
    <t>Operations</t>
  </si>
  <si>
    <t>Hamish McKenzie</t>
  </si>
  <si>
    <t>Aisha Patel</t>
  </si>
  <si>
    <t>Jordan Tan</t>
  </si>
  <si>
    <t>Customer service</t>
  </si>
  <si>
    <t>Olivia Phan</t>
  </si>
  <si>
    <t>Riley Brennan</t>
  </si>
  <si>
    <t>Thomas Vasquez</t>
  </si>
  <si>
    <t>Mei Tanaka</t>
  </si>
  <si>
    <t>POPULATE THIS WORKBOOK</t>
  </si>
  <si>
    <t>Connect your accounting data</t>
  </si>
  <si>
    <t>Option 1   Enter the data yourself</t>
  </si>
  <si>
    <t>Export the relevant report from your accounting software (e.g. wages and leave liability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</si>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</sst>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3">
    <numFmt numFmtId="164" formatCode="_-&quot;$&quot;* #,##0_-;[Red]_-&quot;$&quot;* (#,##0)_-;_-&quot;$&quot;* &quot;-&quot;_-;_-@_-"/>
    <numFmt numFmtId="165" formatCode="#,##0&quot; days&quot;;[Red](#,##0)&quot; days&quot;;&quot;-&quot;"/>
    <numFmt numFmtId="166" formatCode="yyyy-mm-dd"/>
  </numFmts>
  <fonts count="15">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1"/>
      <color rgb="FFFFFFFF"/>
      <name val="Arial"/>
      <family val="2"/>
    </font>
    <font>
      <b/>
      <sz val="10"/>
      <color rgb="FF707070"/>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8">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2" borderId="3" xfId="0" applyFont="1" applyFill="1" applyBorder="1" applyAlignment="1">
      <alignment horizontal="left" vertical="center" indent="1"/>
    </xf>
    <xf numFmtId="164" fontId="12" fillId="2" borderId="3" xfId="0" applyNumberFormat="1" applyFont="1" applyFill="1" applyBorder="1" applyAlignment="1">
      <alignment horizontal="right" vertical="center"/>
    </xf>
    <xf numFmtId="165" fontId="1" fillId="5" borderId="2" xfId="0" applyNumberFormat="1" applyFont="1" applyFill="1" applyBorder="1" applyAlignment="1">
      <alignment horizontal="right" vertical="center"/>
    </xf>
    <xf numFmtId="165" fontId="1" fillId="6" borderId="2" xfId="0" applyNumberFormat="1" applyFont="1" applyFill="1" applyBorder="1" applyAlignment="1">
      <alignment horizontal="right" vertical="center"/>
    </xf>
    <xf numFmtId="0" fontId="13" fillId="6" borderId="2" xfId="0" applyFont="1" applyFill="1" applyBorder="1" applyAlignment="1">
      <alignment horizontal="center" vertical="center"/>
    </xf>
    <xf numFmtId="166" fontId="14" fillId="7" borderId="4" xfId="0" applyNumberFormat="1" applyFont="1" applyFill="1" applyBorder="1" applyAlignment="1">
      <alignment horizontal="right" vertical="center"/>
    </xf>
    <xf numFmtId="0" fontId="14" fillId="7" borderId="4" xfId="0" applyFont="1" applyFill="1" applyBorder="1" applyAlignment="1">
      <alignment horizontal="left" vertical="center" indent="1"/>
    </xf>
    <xf numFmtId="164" fontId="14"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38100</xdr:colOff>
      <xdr:row>0</xdr:row>
      <xdr:rowOff>38100</xdr:rowOff>
    </xdr:from>
    <xdr:to>
      <xdr:col>5</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399097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38100</xdr:colOff>
      <xdr:row>0</xdr:row>
      <xdr:rowOff>38100</xdr:rowOff>
    </xdr:from>
    <xdr:to>
      <xdr:col>6</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05790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38100</xdr:colOff>
      <xdr:row>0</xdr:row>
      <xdr:rowOff>38100</xdr:rowOff>
    </xdr:from>
    <xdr:to>
      <xdr:col>6</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057900"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905625"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rgb="FF3A9E6E"/>
  </sheetPr>
  <dimension ref="A1:M39"/>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ht="22" customHeight="1">
      <c r="B29" s="3" t="s">
        <v>24</v>
      </c>
      <c r="F29" s="8" t="s">
        <v>25</v>
      </c>
      <c r="G29" s="8"/>
      <c r="H29" s="8"/>
      <c r="I29" s="8"/>
      <c r="J29" s="8"/>
      <c r="K29" s="8"/>
      <c r="L29" s="8"/>
      <c r="M29" s="4"/>
    </row>
    <row r="30" spans="2:13">
      <c r="M30" s="4"/>
    </row>
    <row r="31" spans="2:13" ht="18" customHeight="1">
      <c r="B31" s="3" t="s">
        <v>26</v>
      </c>
      <c r="C31" s="3"/>
      <c r="D31" s="3"/>
      <c r="E31" s="3"/>
      <c r="F31" s="3"/>
      <c r="G31" s="3"/>
      <c r="H31" s="3"/>
      <c r="I31" s="3"/>
      <c r="J31" s="3"/>
      <c r="K31" s="3"/>
      <c r="L31" s="3"/>
      <c r="M31" s="4"/>
    </row>
    <row r="32" spans="2:13" ht="24" customHeight="1">
      <c r="B32" s="7" t="s">
        <v>27</v>
      </c>
      <c r="C32" s="7"/>
      <c r="D32" s="7"/>
      <c r="E32" s="7"/>
      <c r="F32" s="7"/>
      <c r="G32" s="7"/>
      <c r="H32" s="7"/>
      <c r="I32" s="7"/>
      <c r="J32" s="7"/>
      <c r="K32" s="7"/>
      <c r="L32" s="7"/>
      <c r="M32" s="4"/>
    </row>
    <row r="33" spans="2:13" ht="18" customHeight="1">
      <c r="B33" s="3" t="s">
        <v>28</v>
      </c>
      <c r="C33" s="3"/>
      <c r="D33" s="3"/>
      <c r="E33" s="3"/>
      <c r="F33" s="3"/>
      <c r="G33" s="3"/>
      <c r="H33" s="3"/>
      <c r="I33" s="3"/>
      <c r="J33" s="3"/>
      <c r="K33" s="3"/>
      <c r="L33" s="3"/>
      <c r="M33" s="4"/>
    </row>
    <row r="34" spans="2:13" ht="38" customHeight="1">
      <c r="B34" s="7" t="s">
        <v>29</v>
      </c>
      <c r="C34" s="7"/>
      <c r="D34" s="7"/>
      <c r="E34" s="7"/>
      <c r="F34" s="7"/>
      <c r="G34" s="7"/>
      <c r="H34" s="7"/>
      <c r="I34" s="7"/>
      <c r="J34" s="7"/>
      <c r="K34" s="7"/>
      <c r="L34" s="7"/>
      <c r="M34" s="4"/>
    </row>
    <row r="35" spans="2:13" ht="18" customHeight="1">
      <c r="B35" s="3" t="s">
        <v>30</v>
      </c>
      <c r="C35" s="3"/>
      <c r="D35" s="3"/>
      <c r="E35" s="3"/>
      <c r="F35" s="3"/>
      <c r="G35" s="3"/>
      <c r="H35" s="3"/>
      <c r="I35" s="3"/>
      <c r="J35" s="3"/>
      <c r="K35" s="3"/>
      <c r="L35" s="3"/>
      <c r="M35" s="4"/>
    </row>
    <row r="36" spans="2:13" ht="34" customHeight="1">
      <c r="B36" s="9" t="s">
        <v>31</v>
      </c>
      <c r="C36" s="9"/>
      <c r="D36" s="9"/>
      <c r="E36" s="9"/>
      <c r="F36" s="9"/>
      <c r="G36" s="9"/>
      <c r="H36" s="9"/>
      <c r="I36" s="9"/>
      <c r="J36" s="9"/>
      <c r="K36" s="9"/>
      <c r="L36" s="9"/>
      <c r="M36" s="4"/>
    </row>
    <row r="37" spans="2:13">
      <c r="M37" s="4"/>
    </row>
    <row r="38" spans="2:13" ht="28" customHeight="1">
      <c r="B38" s="10" t="s">
        <v>32</v>
      </c>
      <c r="C38" s="10"/>
      <c r="D38" s="10"/>
      <c r="E38" s="10"/>
      <c r="F38" s="10"/>
      <c r="G38" s="10"/>
      <c r="H38" s="10"/>
      <c r="I38" s="10"/>
      <c r="J38" s="10"/>
      <c r="K38" s="10"/>
      <c r="L38" s="10"/>
      <c r="M38" s="4"/>
    </row>
    <row r="39" spans="2:13" ht="28" customHeight="1">
      <c r="B39" s="10"/>
      <c r="C39" s="10"/>
      <c r="D39" s="10"/>
      <c r="E39" s="10"/>
      <c r="F39" s="10"/>
      <c r="G39" s="10"/>
      <c r="H39" s="10"/>
      <c r="I39" s="10"/>
      <c r="J39" s="10"/>
      <c r="K39" s="10"/>
      <c r="L39" s="10"/>
      <c r="M39" s="4"/>
    </row>
  </sheetData>
  <mergeCells count="20">
    <mergeCell ref="B9:L9"/>
    <mergeCell ref="C12:L12"/>
    <mergeCell ref="C13:L13"/>
    <mergeCell ref="C14:L14"/>
    <mergeCell ref="B17:L17"/>
    <mergeCell ref="B20:L20"/>
    <mergeCell ref="D21:L21"/>
    <mergeCell ref="D22:L22"/>
    <mergeCell ref="D23:L23"/>
    <mergeCell ref="B26:L26"/>
    <mergeCell ref="F27:L27"/>
    <mergeCell ref="F28:L28"/>
    <mergeCell ref="F29:L29"/>
    <mergeCell ref="B31:L31"/>
    <mergeCell ref="B32:L32"/>
    <mergeCell ref="B33:L33"/>
    <mergeCell ref="B34:L34"/>
    <mergeCell ref="B35:L35"/>
    <mergeCell ref="B36:L36"/>
    <mergeCell ref="B38:L39"/>
  </mergeCells>
  <hyperlinks>
    <hyperlink ref="B38"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F5A524"/>
    <pageSetUpPr fitToPage="1"/>
  </sheetPr>
  <dimension ref="A1:F14"/>
  <sheetViews>
    <sheetView showGridLines="0" workbookViewId="0"/>
  </sheetViews>
  <sheetFormatPr defaultRowHeight="15"/>
  <cols>
    <col min="1" max="1" width="2.7109375" customWidth="1"/>
    <col min="2" max="2" width="28.7109375" customWidth="1"/>
    <col min="3" max="3" width="18.7109375" customWidth="1"/>
    <col min="6" max="6" width="2.7109375" customWidth="1"/>
  </cols>
  <sheetData>
    <row r="1" spans="1:6" ht="14" customHeight="1">
      <c r="A1" s="1"/>
      <c r="B1" s="1"/>
      <c r="C1" s="1"/>
      <c r="D1" s="1"/>
      <c r="E1" s="1"/>
      <c r="F1" s="1"/>
    </row>
    <row r="2" spans="1:6" ht="16" customHeight="1">
      <c r="A2" s="1"/>
      <c r="B2" s="11" t="s">
        <v>33</v>
      </c>
      <c r="C2" s="11"/>
      <c r="D2" s="11"/>
      <c r="E2" s="1"/>
      <c r="F2" s="1"/>
    </row>
    <row r="3" spans="1:6" ht="26" customHeight="1">
      <c r="A3" s="1"/>
      <c r="B3" s="12" t="s">
        <v>34</v>
      </c>
      <c r="C3" s="12"/>
      <c r="D3" s="12"/>
      <c r="E3" s="1"/>
      <c r="F3" s="1"/>
    </row>
    <row r="4" spans="1:6" ht="4" customHeight="1">
      <c r="A4" s="2"/>
      <c r="B4" s="2"/>
      <c r="C4" s="2"/>
      <c r="D4" s="2"/>
      <c r="E4" s="2"/>
      <c r="F4" s="2"/>
    </row>
    <row r="5" spans="1:6" ht="40" customHeight="1">
      <c r="B5" s="6" t="s">
        <v>35</v>
      </c>
      <c r="C5" s="6"/>
      <c r="D5" s="6"/>
      <c r="E5" s="6"/>
    </row>
    <row r="7" spans="1:6" ht="14" customHeight="1">
      <c r="B7" s="3" t="s">
        <v>36</v>
      </c>
    </row>
    <row r="8" spans="1:6" ht="26" customHeight="1">
      <c r="B8" s="13" t="s">
        <v>37</v>
      </c>
    </row>
    <row r="9" spans="1:6" ht="26" customHeight="1">
      <c r="B9" s="14" t="s">
        <v>38</v>
      </c>
      <c r="C9" s="15" t="s">
        <v>39</v>
      </c>
    </row>
    <row r="10" spans="1:6" ht="22" customHeight="1">
      <c r="B10" s="16" t="s">
        <v>40</v>
      </c>
      <c r="C10" s="17">
        <f>'Accrued Wages'!F22</f>
        <v>0</v>
      </c>
    </row>
    <row r="11" spans="1:6" ht="22" customHeight="1">
      <c r="B11" s="18" t="s">
        <v>41</v>
      </c>
      <c r="C11" s="19">
        <f>'Accrued Wages'!G22</f>
        <v>0</v>
      </c>
    </row>
    <row r="12" spans="1:6" ht="22" customHeight="1">
      <c r="B12" s="16" t="s">
        <v>42</v>
      </c>
      <c r="C12" s="17">
        <f>'Leave Provision'!G22</f>
        <v>0</v>
      </c>
    </row>
    <row r="13" spans="1:6" ht="22" customHeight="1">
      <c r="B13" s="18" t="s">
        <v>43</v>
      </c>
      <c r="C13" s="19">
        <f>'Leave Provision'!H22</f>
        <v>0</v>
      </c>
    </row>
    <row r="14" spans="1:6" ht="24" customHeight="1">
      <c r="B14" s="20" t="s">
        <v>44</v>
      </c>
      <c r="C14" s="21">
        <f>SUM(C10:C13)</f>
        <v>0</v>
      </c>
    </row>
  </sheetData>
  <mergeCells count="3">
    <mergeCell ref="B2:D2"/>
    <mergeCell ref="B3:D3"/>
    <mergeCell ref="B5:E5"/>
  </mergeCells>
  <printOptions horizontalCentered="1"/>
  <pageMargins left="0.4" right="0.4" top="0.5" bottom="0.6" header="0.2" footer="0.3"/>
  <pageSetup paperSize="9" fitToHeight="0" orientation="landscape"/>
  <headerFooter>
    <oddHeader>&amp;L&amp;"Arial"&amp;8&amp;K707070Lyros Accounting&amp;C&amp;"Arial"&amp;8&amp;K707070Summary&amp;R&amp;"Arial"&amp;8&amp;K707070Page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H27"/>
  <sheetViews>
    <sheetView showGridLines="0" workbookViewId="0"/>
  </sheetViews>
  <sheetFormatPr defaultRowHeight="15"/>
  <cols>
    <col min="1" max="1" width="2.7109375" customWidth="1"/>
    <col min="2" max="2" width="24.7109375" customWidth="1"/>
    <col min="3" max="3" width="18.7109375" customWidth="1"/>
    <col min="4" max="4" width="12.7109375" customWidth="1"/>
    <col min="5" max="5" width="14.7109375" customWidth="1"/>
    <col min="6" max="6" width="16.7109375" customWidth="1"/>
    <col min="7" max="7" width="14.7109375" customWidth="1"/>
    <col min="8" max="8" width="2.7109375" customWidth="1"/>
  </cols>
  <sheetData>
    <row r="1" spans="1:8" ht="14" customHeight="1">
      <c r="A1" s="1"/>
      <c r="B1" s="1"/>
      <c r="C1" s="1"/>
      <c r="D1" s="1"/>
      <c r="E1" s="1"/>
      <c r="F1" s="1"/>
      <c r="G1" s="1"/>
      <c r="H1" s="1"/>
    </row>
    <row r="2" spans="1:8" ht="16" customHeight="1">
      <c r="A2" s="1"/>
      <c r="B2" s="11" t="s">
        <v>45</v>
      </c>
      <c r="C2" s="11"/>
      <c r="D2" s="11"/>
      <c r="E2" s="11"/>
      <c r="F2" s="11"/>
      <c r="G2" s="1"/>
      <c r="H2" s="1"/>
    </row>
    <row r="3" spans="1:8" ht="26" customHeight="1">
      <c r="A3" s="1"/>
      <c r="B3" s="12" t="s">
        <v>46</v>
      </c>
      <c r="C3" s="12"/>
      <c r="D3" s="12"/>
      <c r="E3" s="12"/>
      <c r="F3" s="12"/>
      <c r="G3" s="1"/>
      <c r="H3" s="1"/>
    </row>
    <row r="4" spans="1:8" ht="4" customHeight="1">
      <c r="A4" s="2"/>
      <c r="B4" s="2"/>
      <c r="C4" s="2"/>
      <c r="D4" s="2"/>
      <c r="E4" s="2"/>
      <c r="F4" s="2"/>
      <c r="G4" s="2"/>
      <c r="H4" s="2"/>
    </row>
    <row r="5" spans="1:8" ht="48" customHeight="1">
      <c r="B5" s="6" t="s">
        <v>47</v>
      </c>
      <c r="C5" s="6"/>
      <c r="D5" s="6"/>
      <c r="E5" s="6"/>
      <c r="F5" s="6"/>
      <c r="G5" s="6"/>
    </row>
    <row r="7" spans="1:8" ht="14" customHeight="1">
      <c r="B7" s="3" t="s">
        <v>48</v>
      </c>
    </row>
    <row r="8" spans="1:8" ht="26" customHeight="1">
      <c r="B8" s="13" t="s">
        <v>49</v>
      </c>
    </row>
    <row r="9" spans="1:8" ht="26" customHeight="1">
      <c r="B9" s="14" t="s">
        <v>50</v>
      </c>
      <c r="C9" s="15" t="s">
        <v>51</v>
      </c>
      <c r="D9" s="15" t="s">
        <v>52</v>
      </c>
      <c r="E9" s="15" t="s">
        <v>53</v>
      </c>
      <c r="F9" s="15" t="s">
        <v>40</v>
      </c>
      <c r="G9" s="15" t="s">
        <v>54</v>
      </c>
    </row>
    <row r="10" spans="1:8" ht="22" customHeight="1">
      <c r="B10" s="16">
        <f>Employees!B10</f>
        <v>0</v>
      </c>
      <c r="C10" s="16">
        <f>Employees!C10</f>
        <v>0</v>
      </c>
      <c r="D10" s="22">
        <f>NETWORKDAYS(Employees!$G$7+1,Employees!$D$7)</f>
        <v>0</v>
      </c>
      <c r="E10" s="17">
        <f>Employees!H10</f>
        <v>0</v>
      </c>
      <c r="F10" s="17">
        <f>D10*E10</f>
        <v>0</v>
      </c>
      <c r="G10" s="17">
        <f>F10*0.115</f>
        <v>0</v>
      </c>
    </row>
    <row r="11" spans="1:8" ht="22" customHeight="1">
      <c r="B11" s="18">
        <f>Employees!B11</f>
        <v>0</v>
      </c>
      <c r="C11" s="18">
        <f>Employees!C11</f>
        <v>0</v>
      </c>
      <c r="D11" s="23">
        <f>NETWORKDAYS(Employees!$G$7+1,Employees!$D$7)</f>
        <v>0</v>
      </c>
      <c r="E11" s="19">
        <f>Employees!H11</f>
        <v>0</v>
      </c>
      <c r="F11" s="19">
        <f>D11*E11</f>
        <v>0</v>
      </c>
      <c r="G11" s="19">
        <f>F11*0.115</f>
        <v>0</v>
      </c>
    </row>
    <row r="12" spans="1:8" ht="22" customHeight="1">
      <c r="B12" s="16">
        <f>Employees!B12</f>
        <v>0</v>
      </c>
      <c r="C12" s="16">
        <f>Employees!C12</f>
        <v>0</v>
      </c>
      <c r="D12" s="22">
        <f>NETWORKDAYS(Employees!$G$7+1,Employees!$D$7)</f>
        <v>0</v>
      </c>
      <c r="E12" s="17">
        <f>Employees!H12</f>
        <v>0</v>
      </c>
      <c r="F12" s="17">
        <f>D12*E12</f>
        <v>0</v>
      </c>
      <c r="G12" s="17">
        <f>F12*0.115</f>
        <v>0</v>
      </c>
    </row>
    <row r="13" spans="1:8" ht="22" customHeight="1">
      <c r="B13" s="18">
        <f>Employees!B13</f>
        <v>0</v>
      </c>
      <c r="C13" s="18">
        <f>Employees!C13</f>
        <v>0</v>
      </c>
      <c r="D13" s="23">
        <f>NETWORKDAYS(Employees!$G$7+1,Employees!$D$7)</f>
        <v>0</v>
      </c>
      <c r="E13" s="19">
        <f>Employees!H13</f>
        <v>0</v>
      </c>
      <c r="F13" s="19">
        <f>D13*E13</f>
        <v>0</v>
      </c>
      <c r="G13" s="19">
        <f>F13*0.115</f>
        <v>0</v>
      </c>
    </row>
    <row r="14" spans="1:8" ht="22" customHeight="1">
      <c r="B14" s="16">
        <f>Employees!B14</f>
        <v>0</v>
      </c>
      <c r="C14" s="16">
        <f>Employees!C14</f>
        <v>0</v>
      </c>
      <c r="D14" s="22">
        <f>NETWORKDAYS(Employees!$G$7+1,Employees!$D$7)</f>
        <v>0</v>
      </c>
      <c r="E14" s="17">
        <f>Employees!H14</f>
        <v>0</v>
      </c>
      <c r="F14" s="17">
        <f>D14*E14</f>
        <v>0</v>
      </c>
      <c r="G14" s="17">
        <f>F14*0.115</f>
        <v>0</v>
      </c>
    </row>
    <row r="15" spans="1:8" ht="22" customHeight="1">
      <c r="B15" s="18">
        <f>Employees!B15</f>
        <v>0</v>
      </c>
      <c r="C15" s="18">
        <f>Employees!C15</f>
        <v>0</v>
      </c>
      <c r="D15" s="23">
        <f>NETWORKDAYS(Employees!$G$7+1,Employees!$D$7)</f>
        <v>0</v>
      </c>
      <c r="E15" s="19">
        <f>Employees!H15</f>
        <v>0</v>
      </c>
      <c r="F15" s="19">
        <f>D15*E15</f>
        <v>0</v>
      </c>
      <c r="G15" s="19">
        <f>F15*0.115</f>
        <v>0</v>
      </c>
    </row>
    <row r="16" spans="1:8" ht="22" customHeight="1">
      <c r="B16" s="16">
        <f>Employees!B16</f>
        <v>0</v>
      </c>
      <c r="C16" s="16">
        <f>Employees!C16</f>
        <v>0</v>
      </c>
      <c r="D16" s="22">
        <f>NETWORKDAYS(Employees!$G$7+1,Employees!$D$7)</f>
        <v>0</v>
      </c>
      <c r="E16" s="17">
        <f>Employees!H16</f>
        <v>0</v>
      </c>
      <c r="F16" s="17">
        <f>D16*E16</f>
        <v>0</v>
      </c>
      <c r="G16" s="17">
        <f>F16*0.115</f>
        <v>0</v>
      </c>
    </row>
    <row r="17" spans="2:7" ht="22" customHeight="1">
      <c r="B17" s="18">
        <f>Employees!B17</f>
        <v>0</v>
      </c>
      <c r="C17" s="18">
        <f>Employees!C17</f>
        <v>0</v>
      </c>
      <c r="D17" s="23">
        <f>NETWORKDAYS(Employees!$G$7+1,Employees!$D$7)</f>
        <v>0</v>
      </c>
      <c r="E17" s="19">
        <f>Employees!H17</f>
        <v>0</v>
      </c>
      <c r="F17" s="19">
        <f>D17*E17</f>
        <v>0</v>
      </c>
      <c r="G17" s="19">
        <f>F17*0.115</f>
        <v>0</v>
      </c>
    </row>
    <row r="18" spans="2:7" ht="22" customHeight="1">
      <c r="B18" s="16">
        <f>Employees!B18</f>
        <v>0</v>
      </c>
      <c r="C18" s="16">
        <f>Employees!C18</f>
        <v>0</v>
      </c>
      <c r="D18" s="22">
        <f>NETWORKDAYS(Employees!$G$7+1,Employees!$D$7)</f>
        <v>0</v>
      </c>
      <c r="E18" s="17">
        <f>Employees!H18</f>
        <v>0</v>
      </c>
      <c r="F18" s="17">
        <f>D18*E18</f>
        <v>0</v>
      </c>
      <c r="G18" s="17">
        <f>F18*0.115</f>
        <v>0</v>
      </c>
    </row>
    <row r="19" spans="2:7" ht="22" customHeight="1">
      <c r="B19" s="18">
        <f>Employees!B19</f>
        <v>0</v>
      </c>
      <c r="C19" s="18">
        <f>Employees!C19</f>
        <v>0</v>
      </c>
      <c r="D19" s="23">
        <f>NETWORKDAYS(Employees!$G$7+1,Employees!$D$7)</f>
        <v>0</v>
      </c>
      <c r="E19" s="19">
        <f>Employees!H19</f>
        <v>0</v>
      </c>
      <c r="F19" s="19">
        <f>D19*E19</f>
        <v>0</v>
      </c>
      <c r="G19" s="19">
        <f>F19*0.115</f>
        <v>0</v>
      </c>
    </row>
    <row r="20" spans="2:7" ht="22" customHeight="1">
      <c r="B20" s="16">
        <f>Employees!B20</f>
        <v>0</v>
      </c>
      <c r="C20" s="16">
        <f>Employees!C20</f>
        <v>0</v>
      </c>
      <c r="D20" s="22">
        <f>NETWORKDAYS(Employees!$G$7+1,Employees!$D$7)</f>
        <v>0</v>
      </c>
      <c r="E20" s="17">
        <f>Employees!H20</f>
        <v>0</v>
      </c>
      <c r="F20" s="17">
        <f>D20*E20</f>
        <v>0</v>
      </c>
      <c r="G20" s="17">
        <f>F20*0.115</f>
        <v>0</v>
      </c>
    </row>
    <row r="21" spans="2:7" ht="22" customHeight="1">
      <c r="B21" s="18">
        <f>Employees!B21</f>
        <v>0</v>
      </c>
      <c r="C21" s="18">
        <f>Employees!C21</f>
        <v>0</v>
      </c>
      <c r="D21" s="23">
        <f>NETWORKDAYS(Employees!$G$7+1,Employees!$D$7)</f>
        <v>0</v>
      </c>
      <c r="E21" s="19">
        <f>Employees!H21</f>
        <v>0</v>
      </c>
      <c r="F21" s="19">
        <f>D21*E21</f>
        <v>0</v>
      </c>
      <c r="G21" s="19">
        <f>F21*0.115</f>
        <v>0</v>
      </c>
    </row>
    <row r="22" spans="2:7" ht="24" customHeight="1">
      <c r="B22" s="20" t="s">
        <v>55</v>
      </c>
      <c r="C22" s="21"/>
      <c r="D22" s="21"/>
      <c r="E22" s="21"/>
      <c r="F22" s="21">
        <f>SUM(F10:F21)</f>
        <v>0</v>
      </c>
      <c r="G22" s="21">
        <f>SUM(G10:G21)</f>
        <v>0</v>
      </c>
    </row>
    <row r="24" spans="2:7" ht="14" customHeight="1">
      <c r="B24" s="3" t="s">
        <v>56</v>
      </c>
    </row>
    <row r="25" spans="2:7" ht="26" customHeight="1">
      <c r="B25" s="13" t="s">
        <v>57</v>
      </c>
    </row>
    <row r="26" spans="2:7" ht="26" customHeight="1">
      <c r="B26" s="14" t="s">
        <v>58</v>
      </c>
      <c r="C26" s="15" t="s">
        <v>59</v>
      </c>
      <c r="D26" s="15" t="s">
        <v>60</v>
      </c>
      <c r="E26" s="15" t="s">
        <v>61</v>
      </c>
      <c r="F26" s="15" t="s">
        <v>62</v>
      </c>
    </row>
    <row r="27" spans="2:7" ht="22" customHeight="1">
      <c r="B27" s="16" t="s">
        <v>63</v>
      </c>
      <c r="C27" s="17">
        <f>NETWORKDAYS(Employees!G7+1,Employees!D7)</f>
        <v>0</v>
      </c>
      <c r="D27" s="17">
        <f>NETWORKDAYS(Employees!G7+1,Employees!D7)</f>
        <v>0</v>
      </c>
      <c r="E27" s="17">
        <f>C27-D27</f>
        <v>0</v>
      </c>
      <c r="F27" s="24">
        <f>IF(ABS(C27-D27)&lt;0.5,"OK","FLAG")</f>
        <v>0</v>
      </c>
    </row>
  </sheetData>
  <mergeCells count="3">
    <mergeCell ref="B2:F2"/>
    <mergeCell ref="B3:F3"/>
    <mergeCell ref="B5:G5"/>
  </mergeCells>
  <conditionalFormatting sqref="F27">
    <cfRule type="containsText" dxfId="0" priority="1" operator="containsText" text="OK">
      <formula>NOT(ISERROR(SEARCH("OK",F27)))</formula>
    </cfRule>
    <cfRule type="containsText" dxfId="1" priority="2" operator="containsText" text="FLAG">
      <formula>NOT(ISERROR(SEARCH("FLAG",F27)))</formula>
    </cfRule>
  </conditionalFormatting>
  <printOptions horizontalCentered="1"/>
  <pageMargins left="0.4" right="0.4" top="0.5" bottom="0.6" header="0.2" footer="0.3"/>
  <pageSetup paperSize="9" fitToHeight="0" orientation="landscape"/>
  <headerFooter>
    <oddHeader>&amp;L&amp;"Arial"&amp;8&amp;K707070Lyros Accounting&amp;C&amp;"Arial"&amp;8&amp;K707070Accrued Wages&amp;R&amp;"Arial"&amp;8&amp;K707070Page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3A9E6E"/>
    <pageSetUpPr fitToPage="1"/>
  </sheetPr>
  <dimension ref="A1:H22"/>
  <sheetViews>
    <sheetView showGridLines="0" workbookViewId="0"/>
  </sheetViews>
  <sheetFormatPr defaultRowHeight="15"/>
  <cols>
    <col min="1" max="1" width="2.7109375" customWidth="1"/>
    <col min="2" max="2" width="24.7109375" customWidth="1"/>
    <col min="3" max="3" width="18.7109375" customWidth="1"/>
    <col min="4" max="7" width="14.7109375" customWidth="1"/>
    <col min="8" max="8" width="2.7109375" customWidth="1"/>
  </cols>
  <sheetData>
    <row r="1" spans="1:8" ht="14" customHeight="1">
      <c r="A1" s="1"/>
      <c r="B1" s="1"/>
      <c r="C1" s="1"/>
      <c r="D1" s="1"/>
      <c r="E1" s="1"/>
      <c r="F1" s="1"/>
      <c r="G1" s="1"/>
      <c r="H1" s="1"/>
    </row>
    <row r="2" spans="1:8" ht="16" customHeight="1">
      <c r="A2" s="1"/>
      <c r="B2" s="11" t="s">
        <v>64</v>
      </c>
      <c r="C2" s="11"/>
      <c r="D2" s="11"/>
      <c r="E2" s="11"/>
      <c r="F2" s="11"/>
      <c r="G2" s="1"/>
      <c r="H2" s="1"/>
    </row>
    <row r="3" spans="1:8" ht="26" customHeight="1">
      <c r="A3" s="1"/>
      <c r="B3" s="12" t="s">
        <v>65</v>
      </c>
      <c r="C3" s="12"/>
      <c r="D3" s="12"/>
      <c r="E3" s="12"/>
      <c r="F3" s="12"/>
      <c r="G3" s="1"/>
      <c r="H3" s="1"/>
    </row>
    <row r="4" spans="1:8" ht="4" customHeight="1">
      <c r="A4" s="2"/>
      <c r="B4" s="2"/>
      <c r="C4" s="2"/>
      <c r="D4" s="2"/>
      <c r="E4" s="2"/>
      <c r="F4" s="2"/>
      <c r="G4" s="2"/>
      <c r="H4" s="2"/>
    </row>
    <row r="5" spans="1:8" ht="64" customHeight="1">
      <c r="B5" s="6" t="s">
        <v>66</v>
      </c>
      <c r="C5" s="6"/>
      <c r="D5" s="6"/>
      <c r="E5" s="6"/>
      <c r="F5" s="6"/>
      <c r="G5" s="6"/>
    </row>
    <row r="7" spans="1:8" ht="14" customHeight="1">
      <c r="B7" s="3" t="s">
        <v>67</v>
      </c>
    </row>
    <row r="8" spans="1:8" ht="26" customHeight="1">
      <c r="B8" s="13" t="s">
        <v>68</v>
      </c>
    </row>
    <row r="9" spans="1:8" ht="26" customHeight="1">
      <c r="B9" s="14" t="s">
        <v>50</v>
      </c>
      <c r="C9" s="15" t="s">
        <v>51</v>
      </c>
      <c r="D9" s="15" t="s">
        <v>69</v>
      </c>
      <c r="E9" s="15" t="s">
        <v>70</v>
      </c>
      <c r="F9" s="15" t="s">
        <v>71</v>
      </c>
      <c r="G9" s="15" t="s">
        <v>72</v>
      </c>
      <c r="H9" s="15" t="s">
        <v>73</v>
      </c>
    </row>
    <row r="10" spans="1:8" ht="22" customHeight="1">
      <c r="B10" s="16">
        <f>Employees!B10</f>
        <v>0</v>
      </c>
      <c r="C10" s="16">
        <f>Employees!C10</f>
        <v>0</v>
      </c>
      <c r="D10" s="22">
        <f>Employees!F10</f>
        <v>0</v>
      </c>
      <c r="E10" s="22">
        <f>Employees!G10</f>
        <v>0</v>
      </c>
      <c r="F10" s="17">
        <f>Employees!D10/52/Employees!E10</f>
        <v>0</v>
      </c>
      <c r="G10" s="17">
        <f>D10*F10</f>
        <v>0</v>
      </c>
      <c r="H10" s="17">
        <f>E10*F10</f>
        <v>0</v>
      </c>
    </row>
    <row r="11" spans="1:8" ht="22" customHeight="1">
      <c r="B11" s="18">
        <f>Employees!B11</f>
        <v>0</v>
      </c>
      <c r="C11" s="18">
        <f>Employees!C11</f>
        <v>0</v>
      </c>
      <c r="D11" s="23">
        <f>Employees!F11</f>
        <v>0</v>
      </c>
      <c r="E11" s="23">
        <f>Employees!G11</f>
        <v>0</v>
      </c>
      <c r="F11" s="19">
        <f>Employees!D11/52/Employees!E11</f>
        <v>0</v>
      </c>
      <c r="G11" s="19">
        <f>D11*F11</f>
        <v>0</v>
      </c>
      <c r="H11" s="19">
        <f>E11*F11</f>
        <v>0</v>
      </c>
    </row>
    <row r="12" spans="1:8" ht="22" customHeight="1">
      <c r="B12" s="16">
        <f>Employees!B12</f>
        <v>0</v>
      </c>
      <c r="C12" s="16">
        <f>Employees!C12</f>
        <v>0</v>
      </c>
      <c r="D12" s="22">
        <f>Employees!F12</f>
        <v>0</v>
      </c>
      <c r="E12" s="22">
        <f>Employees!G12</f>
        <v>0</v>
      </c>
      <c r="F12" s="17">
        <f>Employees!D12/52/Employees!E12</f>
        <v>0</v>
      </c>
      <c r="G12" s="17">
        <f>D12*F12</f>
        <v>0</v>
      </c>
      <c r="H12" s="17">
        <f>E12*F12</f>
        <v>0</v>
      </c>
    </row>
    <row r="13" spans="1:8" ht="22" customHeight="1">
      <c r="B13" s="18">
        <f>Employees!B13</f>
        <v>0</v>
      </c>
      <c r="C13" s="18">
        <f>Employees!C13</f>
        <v>0</v>
      </c>
      <c r="D13" s="23">
        <f>Employees!F13</f>
        <v>0</v>
      </c>
      <c r="E13" s="23">
        <f>Employees!G13</f>
        <v>0</v>
      </c>
      <c r="F13" s="19">
        <f>Employees!D13/52/Employees!E13</f>
        <v>0</v>
      </c>
      <c r="G13" s="19">
        <f>D13*F13</f>
        <v>0</v>
      </c>
      <c r="H13" s="19">
        <f>E13*F13</f>
        <v>0</v>
      </c>
    </row>
    <row r="14" spans="1:8" ht="22" customHeight="1">
      <c r="B14" s="16">
        <f>Employees!B14</f>
        <v>0</v>
      </c>
      <c r="C14" s="16">
        <f>Employees!C14</f>
        <v>0</v>
      </c>
      <c r="D14" s="22">
        <f>Employees!F14</f>
        <v>0</v>
      </c>
      <c r="E14" s="22">
        <f>Employees!G14</f>
        <v>0</v>
      </c>
      <c r="F14" s="17">
        <f>Employees!D14/52/Employees!E14</f>
        <v>0</v>
      </c>
      <c r="G14" s="17">
        <f>D14*F14</f>
        <v>0</v>
      </c>
      <c r="H14" s="17">
        <f>E14*F14</f>
        <v>0</v>
      </c>
    </row>
    <row r="15" spans="1:8" ht="22" customHeight="1">
      <c r="B15" s="18">
        <f>Employees!B15</f>
        <v>0</v>
      </c>
      <c r="C15" s="18">
        <f>Employees!C15</f>
        <v>0</v>
      </c>
      <c r="D15" s="23">
        <f>Employees!F15</f>
        <v>0</v>
      </c>
      <c r="E15" s="23">
        <f>Employees!G15</f>
        <v>0</v>
      </c>
      <c r="F15" s="19">
        <f>Employees!D15/52/Employees!E15</f>
        <v>0</v>
      </c>
      <c r="G15" s="19">
        <f>D15*F15</f>
        <v>0</v>
      </c>
      <c r="H15" s="19">
        <f>E15*F15</f>
        <v>0</v>
      </c>
    </row>
    <row r="16" spans="1:8" ht="22" customHeight="1">
      <c r="B16" s="16">
        <f>Employees!B16</f>
        <v>0</v>
      </c>
      <c r="C16" s="16">
        <f>Employees!C16</f>
        <v>0</v>
      </c>
      <c r="D16" s="22">
        <f>Employees!F16</f>
        <v>0</v>
      </c>
      <c r="E16" s="22">
        <f>Employees!G16</f>
        <v>0</v>
      </c>
      <c r="F16" s="17">
        <f>Employees!D16/52/Employees!E16</f>
        <v>0</v>
      </c>
      <c r="G16" s="17">
        <f>D16*F16</f>
        <v>0</v>
      </c>
      <c r="H16" s="17">
        <f>E16*F16</f>
        <v>0</v>
      </c>
    </row>
    <row r="17" spans="2:8" ht="22" customHeight="1">
      <c r="B17" s="18">
        <f>Employees!B17</f>
        <v>0</v>
      </c>
      <c r="C17" s="18">
        <f>Employees!C17</f>
        <v>0</v>
      </c>
      <c r="D17" s="23">
        <f>Employees!F17</f>
        <v>0</v>
      </c>
      <c r="E17" s="23">
        <f>Employees!G17</f>
        <v>0</v>
      </c>
      <c r="F17" s="19">
        <f>Employees!D17/52/Employees!E17</f>
        <v>0</v>
      </c>
      <c r="G17" s="19">
        <f>D17*F17</f>
        <v>0</v>
      </c>
      <c r="H17" s="19">
        <f>E17*F17</f>
        <v>0</v>
      </c>
    </row>
    <row r="18" spans="2:8" ht="22" customHeight="1">
      <c r="B18" s="16">
        <f>Employees!B18</f>
        <v>0</v>
      </c>
      <c r="C18" s="16">
        <f>Employees!C18</f>
        <v>0</v>
      </c>
      <c r="D18" s="22">
        <f>Employees!F18</f>
        <v>0</v>
      </c>
      <c r="E18" s="22">
        <f>Employees!G18</f>
        <v>0</v>
      </c>
      <c r="F18" s="17">
        <f>Employees!D18/52/Employees!E18</f>
        <v>0</v>
      </c>
      <c r="G18" s="17">
        <f>D18*F18</f>
        <v>0</v>
      </c>
      <c r="H18" s="17">
        <f>E18*F18</f>
        <v>0</v>
      </c>
    </row>
    <row r="19" spans="2:8" ht="22" customHeight="1">
      <c r="B19" s="18">
        <f>Employees!B19</f>
        <v>0</v>
      </c>
      <c r="C19" s="18">
        <f>Employees!C19</f>
        <v>0</v>
      </c>
      <c r="D19" s="23">
        <f>Employees!F19</f>
        <v>0</v>
      </c>
      <c r="E19" s="23">
        <f>Employees!G19</f>
        <v>0</v>
      </c>
      <c r="F19" s="19">
        <f>Employees!D19/52/Employees!E19</f>
        <v>0</v>
      </c>
      <c r="G19" s="19">
        <f>D19*F19</f>
        <v>0</v>
      </c>
      <c r="H19" s="19">
        <f>E19*F19</f>
        <v>0</v>
      </c>
    </row>
    <row r="20" spans="2:8" ht="22" customHeight="1">
      <c r="B20" s="16">
        <f>Employees!B20</f>
        <v>0</v>
      </c>
      <c r="C20" s="16">
        <f>Employees!C20</f>
        <v>0</v>
      </c>
      <c r="D20" s="22">
        <f>Employees!F20</f>
        <v>0</v>
      </c>
      <c r="E20" s="22">
        <f>Employees!G20</f>
        <v>0</v>
      </c>
      <c r="F20" s="17">
        <f>Employees!D20/52/Employees!E20</f>
        <v>0</v>
      </c>
      <c r="G20" s="17">
        <f>D20*F20</f>
        <v>0</v>
      </c>
      <c r="H20" s="17">
        <f>E20*F20</f>
        <v>0</v>
      </c>
    </row>
    <row r="21" spans="2:8" ht="22" customHeight="1">
      <c r="B21" s="18">
        <f>Employees!B21</f>
        <v>0</v>
      </c>
      <c r="C21" s="18">
        <f>Employees!C21</f>
        <v>0</v>
      </c>
      <c r="D21" s="23">
        <f>Employees!F21</f>
        <v>0</v>
      </c>
      <c r="E21" s="23">
        <f>Employees!G21</f>
        <v>0</v>
      </c>
      <c r="F21" s="19">
        <f>Employees!D21/52/Employees!E21</f>
        <v>0</v>
      </c>
      <c r="G21" s="19">
        <f>D21*F21</f>
        <v>0</v>
      </c>
      <c r="H21" s="19">
        <f>E21*F21</f>
        <v>0</v>
      </c>
    </row>
    <row r="22" spans="2:8" ht="24" customHeight="1">
      <c r="B22" s="20" t="s">
        <v>55</v>
      </c>
      <c r="C22" s="21"/>
      <c r="D22" s="21"/>
      <c r="E22" s="21"/>
      <c r="F22" s="21"/>
      <c r="G22" s="21">
        <f>SUM(G10:G21)</f>
        <v>0</v>
      </c>
      <c r="H22" s="21">
        <f>SUM(H10:H21)</f>
        <v>0</v>
      </c>
    </row>
  </sheetData>
  <mergeCells count="3">
    <mergeCell ref="B2:F2"/>
    <mergeCell ref="B3:F3"/>
    <mergeCell ref="B5:G5"/>
  </mergeCells>
  <printOptions horizontalCentered="1"/>
  <pageMargins left="0.4" right="0.4" top="0.5" bottom="0.6" header="0.2" footer="0.3"/>
  <pageSetup paperSize="9" fitToHeight="0" orientation="landscape"/>
  <headerFooter>
    <oddHeader>&amp;L&amp;"Arial"&amp;8&amp;K707070Lyros Accounting&amp;C&amp;"Arial"&amp;8&amp;K707070Leave Provision&amp;R&amp;"Arial"&amp;8&amp;K707070Page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F5A524"/>
    <pageSetUpPr fitToPage="1"/>
  </sheetPr>
  <dimension ref="A1:I21"/>
  <sheetViews>
    <sheetView showGridLines="0" workbookViewId="0"/>
  </sheetViews>
  <sheetFormatPr defaultRowHeight="15"/>
  <cols>
    <col min="1" max="1" width="2.7109375" customWidth="1"/>
    <col min="2" max="2" width="24.7109375" customWidth="1"/>
    <col min="3" max="3" width="18.7109375" customWidth="1"/>
    <col min="4" max="4" width="14.7109375" customWidth="1"/>
    <col min="5" max="5" width="12.7109375" customWidth="1"/>
    <col min="6" max="7" width="14.7109375" customWidth="1"/>
    <col min="8" max="8" width="16.7109375" customWidth="1"/>
    <col min="9" max="9" width="2.7109375" customWidth="1"/>
  </cols>
  <sheetData>
    <row r="1" spans="1:9" ht="14" customHeight="1">
      <c r="A1" s="1"/>
      <c r="B1" s="1"/>
      <c r="C1" s="1"/>
      <c r="D1" s="1"/>
      <c r="E1" s="1"/>
      <c r="F1" s="1"/>
      <c r="G1" s="1"/>
      <c r="H1" s="1"/>
      <c r="I1" s="1"/>
    </row>
    <row r="2" spans="1:9" ht="16" customHeight="1">
      <c r="A2" s="1"/>
      <c r="B2" s="11" t="s">
        <v>74</v>
      </c>
      <c r="C2" s="11"/>
      <c r="D2" s="11"/>
      <c r="E2" s="11"/>
      <c r="F2" s="11"/>
      <c r="G2" s="11"/>
      <c r="H2" s="1"/>
      <c r="I2" s="1"/>
    </row>
    <row r="3" spans="1:9" ht="26" customHeight="1">
      <c r="A3" s="1"/>
      <c r="B3" s="12" t="s">
        <v>75</v>
      </c>
      <c r="C3" s="12"/>
      <c r="D3" s="12"/>
      <c r="E3" s="12"/>
      <c r="F3" s="12"/>
      <c r="G3" s="12"/>
      <c r="H3" s="1"/>
      <c r="I3" s="1"/>
    </row>
    <row r="4" spans="1:9" ht="4" customHeight="1">
      <c r="A4" s="2"/>
      <c r="B4" s="2"/>
      <c r="C4" s="2"/>
      <c r="D4" s="2"/>
      <c r="E4" s="2"/>
      <c r="F4" s="2"/>
      <c r="G4" s="2"/>
      <c r="H4" s="2"/>
      <c r="I4" s="2"/>
    </row>
    <row r="5" spans="1:9" ht="48" customHeight="1">
      <c r="B5" s="6" t="s">
        <v>76</v>
      </c>
      <c r="C5" s="6"/>
      <c r="D5" s="6"/>
      <c r="E5" s="6"/>
      <c r="F5" s="6"/>
      <c r="G5" s="6"/>
      <c r="H5" s="6"/>
    </row>
    <row r="7" spans="1:9" ht="22" customHeight="1">
      <c r="B7" s="3" t="s">
        <v>77</v>
      </c>
      <c r="D7" s="25">
        <v>45991</v>
      </c>
      <c r="E7" s="3" t="s">
        <v>78</v>
      </c>
      <c r="G7" s="25">
        <v>45987</v>
      </c>
    </row>
    <row r="9" spans="1:9" ht="26" customHeight="1">
      <c r="B9" s="14" t="s">
        <v>50</v>
      </c>
      <c r="C9" s="14" t="s">
        <v>51</v>
      </c>
      <c r="D9" s="15" t="s">
        <v>79</v>
      </c>
      <c r="E9" s="15" t="s">
        <v>80</v>
      </c>
      <c r="F9" s="15" t="s">
        <v>81</v>
      </c>
      <c r="G9" s="15" t="s">
        <v>82</v>
      </c>
      <c r="H9" s="15" t="s">
        <v>53</v>
      </c>
    </row>
    <row r="10" spans="1:9" ht="22" customHeight="1">
      <c r="B10" s="16" t="s">
        <v>83</v>
      </c>
      <c r="C10" s="26" t="s">
        <v>84</v>
      </c>
      <c r="D10" s="27">
        <v>106400</v>
      </c>
      <c r="E10" s="22">
        <v>38</v>
      </c>
      <c r="F10" s="22">
        <v>113.8</v>
      </c>
      <c r="G10" s="22">
        <v>0</v>
      </c>
      <c r="H10" s="17">
        <f>D10/260</f>
        <v>0</v>
      </c>
    </row>
    <row r="11" spans="1:9" ht="22" customHeight="1">
      <c r="B11" s="18" t="s">
        <v>85</v>
      </c>
      <c r="C11" s="26" t="s">
        <v>86</v>
      </c>
      <c r="D11" s="27">
        <v>111089</v>
      </c>
      <c r="E11" s="23">
        <v>38</v>
      </c>
      <c r="F11" s="23">
        <v>57.1</v>
      </c>
      <c r="G11" s="23">
        <v>92.8</v>
      </c>
      <c r="H11" s="19">
        <f>D11/260</f>
        <v>0</v>
      </c>
    </row>
    <row r="12" spans="1:9" ht="22" customHeight="1">
      <c r="B12" s="16" t="s">
        <v>87</v>
      </c>
      <c r="C12" s="26" t="s">
        <v>84</v>
      </c>
      <c r="D12" s="27">
        <v>82474</v>
      </c>
      <c r="E12" s="22">
        <v>38</v>
      </c>
      <c r="F12" s="22">
        <v>84.09999999999999</v>
      </c>
      <c r="G12" s="22">
        <v>0</v>
      </c>
      <c r="H12" s="17">
        <f>D12/260</f>
        <v>0</v>
      </c>
    </row>
    <row r="13" spans="1:9" ht="22" customHeight="1">
      <c r="B13" s="18" t="s">
        <v>88</v>
      </c>
      <c r="C13" s="26" t="s">
        <v>89</v>
      </c>
      <c r="D13" s="27">
        <v>98427</v>
      </c>
      <c r="E13" s="23">
        <v>38</v>
      </c>
      <c r="F13" s="23">
        <v>74.59999999999999</v>
      </c>
      <c r="G13" s="23">
        <v>28</v>
      </c>
      <c r="H13" s="19">
        <f>D13/260</f>
        <v>0</v>
      </c>
    </row>
    <row r="14" spans="1:9" ht="22" customHeight="1">
      <c r="B14" s="16" t="s">
        <v>90</v>
      </c>
      <c r="C14" s="26" t="s">
        <v>91</v>
      </c>
      <c r="D14" s="27">
        <v>92687</v>
      </c>
      <c r="E14" s="22">
        <v>38</v>
      </c>
      <c r="F14" s="22">
        <v>36.8</v>
      </c>
      <c r="G14" s="22">
        <v>80.3</v>
      </c>
      <c r="H14" s="17">
        <f>D14/260</f>
        <v>0</v>
      </c>
    </row>
    <row r="15" spans="1:9" ht="22" customHeight="1">
      <c r="B15" s="18" t="s">
        <v>92</v>
      </c>
      <c r="C15" s="26" t="s">
        <v>89</v>
      </c>
      <c r="D15" s="27">
        <v>125764</v>
      </c>
      <c r="E15" s="23">
        <v>38</v>
      </c>
      <c r="F15" s="23">
        <v>139.6</v>
      </c>
      <c r="G15" s="23">
        <v>23.6</v>
      </c>
      <c r="H15" s="19">
        <f>D15/260</f>
        <v>0</v>
      </c>
    </row>
    <row r="16" spans="1:9" ht="22" customHeight="1">
      <c r="B16" s="16" t="s">
        <v>93</v>
      </c>
      <c r="C16" s="26" t="s">
        <v>84</v>
      </c>
      <c r="D16" s="27">
        <v>72144</v>
      </c>
      <c r="E16" s="22">
        <v>33</v>
      </c>
      <c r="F16" s="22">
        <v>115.2</v>
      </c>
      <c r="G16" s="22">
        <v>0</v>
      </c>
      <c r="H16" s="17">
        <f>D16/260</f>
        <v>0</v>
      </c>
    </row>
    <row r="17" spans="2:8" ht="22" customHeight="1">
      <c r="B17" s="18" t="s">
        <v>94</v>
      </c>
      <c r="C17" s="26" t="s">
        <v>95</v>
      </c>
      <c r="D17" s="27">
        <v>112580</v>
      </c>
      <c r="E17" s="23">
        <v>38</v>
      </c>
      <c r="F17" s="23">
        <v>58.8</v>
      </c>
      <c r="G17" s="23">
        <v>0</v>
      </c>
      <c r="H17" s="19">
        <f>D17/260</f>
        <v>0</v>
      </c>
    </row>
    <row r="18" spans="2:8" ht="22" customHeight="1">
      <c r="B18" s="16" t="s">
        <v>96</v>
      </c>
      <c r="C18" s="26" t="s">
        <v>95</v>
      </c>
      <c r="D18" s="27">
        <v>139946</v>
      </c>
      <c r="E18" s="22">
        <v>38</v>
      </c>
      <c r="F18" s="22">
        <v>44.4</v>
      </c>
      <c r="G18" s="22">
        <v>40.2</v>
      </c>
      <c r="H18" s="17">
        <f>D18/260</f>
        <v>0</v>
      </c>
    </row>
    <row r="19" spans="2:8" ht="22" customHeight="1">
      <c r="B19" s="18" t="s">
        <v>97</v>
      </c>
      <c r="C19" s="26" t="s">
        <v>91</v>
      </c>
      <c r="D19" s="27">
        <v>136346</v>
      </c>
      <c r="E19" s="23">
        <v>27</v>
      </c>
      <c r="F19" s="23">
        <v>36.4</v>
      </c>
      <c r="G19" s="23">
        <v>46</v>
      </c>
      <c r="H19" s="19">
        <f>D19/260</f>
        <v>0</v>
      </c>
    </row>
    <row r="20" spans="2:8" ht="22" customHeight="1">
      <c r="B20" s="16" t="s">
        <v>98</v>
      </c>
      <c r="C20" s="26" t="s">
        <v>86</v>
      </c>
      <c r="D20" s="27">
        <v>118502</v>
      </c>
      <c r="E20" s="22">
        <v>38</v>
      </c>
      <c r="F20" s="22">
        <v>128.3</v>
      </c>
      <c r="G20" s="22">
        <v>26.1</v>
      </c>
      <c r="H20" s="17">
        <f>D20/260</f>
        <v>0</v>
      </c>
    </row>
    <row r="21" spans="2:8" ht="22" customHeight="1">
      <c r="B21" s="18" t="s">
        <v>99</v>
      </c>
      <c r="C21" s="26" t="s">
        <v>84</v>
      </c>
      <c r="D21" s="27">
        <v>89868</v>
      </c>
      <c r="E21" s="23">
        <v>38</v>
      </c>
      <c r="F21" s="23">
        <v>105.2</v>
      </c>
      <c r="G21" s="23">
        <v>81.8</v>
      </c>
      <c r="H21" s="19">
        <f>D21/260</f>
        <v>0</v>
      </c>
    </row>
  </sheetData>
  <mergeCells count="3">
    <mergeCell ref="B2:G2"/>
    <mergeCell ref="B3:G3"/>
    <mergeCell ref="B5:H5"/>
  </mergeCells>
  <dataValidations count="1">
    <dataValidation type="list" allowBlank="1" showInputMessage="1" showErrorMessage="1" sqref="C10:C21">
      <formula1>"Operations,Sales,Admin,Finance,Customer service"</formula1>
    </dataValidation>
  </dataValidations>
  <printOptions horizontalCentered="1"/>
  <pageMargins left="0.4" right="0.4" top="0.5" bottom="0.6" header="0.2" footer="0.3"/>
  <pageSetup paperSize="9" fitToHeight="0" orientation="landscape"/>
  <headerFooter>
    <oddHeader>&amp;L&amp;"Arial"&amp;8&amp;K707070Lyros Accounting&amp;C&amp;"Arial"&amp;8&amp;K707070Employees&amp;R&amp;"Arial"&amp;8&amp;K707070Page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100</v>
      </c>
      <c r="C2" s="11"/>
      <c r="D2" s="11"/>
      <c r="E2" s="11"/>
      <c r="F2" s="11"/>
      <c r="G2" s="11"/>
      <c r="H2" s="11"/>
      <c r="I2" s="11"/>
      <c r="J2" s="11"/>
      <c r="K2" s="11"/>
      <c r="L2" s="1"/>
      <c r="M2" s="1"/>
    </row>
    <row r="3" spans="1:13" ht="26" customHeight="1">
      <c r="A3" s="1"/>
      <c r="B3" s="12" t="s">
        <v>101</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102</v>
      </c>
      <c r="C7" s="13"/>
      <c r="D7" s="13"/>
      <c r="E7" s="13"/>
      <c r="F7" s="13"/>
      <c r="G7" s="13"/>
      <c r="H7" s="13"/>
      <c r="I7" s="13"/>
      <c r="J7" s="13"/>
      <c r="K7" s="13"/>
      <c r="L7" s="13"/>
    </row>
    <row r="8" spans="1:13" ht="24" customHeight="1">
      <c r="B8" s="6" t="s">
        <v>3</v>
      </c>
      <c r="C8" s="7" t="s">
        <v>103</v>
      </c>
      <c r="D8" s="7"/>
      <c r="E8" s="7"/>
      <c r="F8" s="7"/>
      <c r="G8" s="7"/>
      <c r="H8" s="7"/>
      <c r="I8" s="7"/>
      <c r="J8" s="7"/>
      <c r="K8" s="7"/>
      <c r="L8" s="7"/>
    </row>
    <row r="9" spans="1:13" ht="24" customHeight="1">
      <c r="B9" s="6" t="s">
        <v>5</v>
      </c>
      <c r="C9" s="7" t="s">
        <v>104</v>
      </c>
      <c r="D9" s="7"/>
      <c r="E9" s="7"/>
      <c r="F9" s="7"/>
      <c r="G9" s="7"/>
      <c r="H9" s="7"/>
      <c r="I9" s="7"/>
      <c r="J9" s="7"/>
      <c r="K9" s="7"/>
      <c r="L9" s="7"/>
    </row>
    <row r="10" spans="1:13" ht="24" customHeight="1">
      <c r="B10" s="6" t="s">
        <v>7</v>
      </c>
      <c r="C10" s="7" t="s">
        <v>105</v>
      </c>
      <c r="D10" s="7"/>
      <c r="E10" s="7"/>
      <c r="F10" s="7"/>
      <c r="G10" s="7"/>
      <c r="H10" s="7"/>
      <c r="I10" s="7"/>
      <c r="J10" s="7"/>
      <c r="K10" s="7"/>
      <c r="L10" s="7"/>
    </row>
    <row r="11" spans="1:13" ht="22" customHeight="1">
      <c r="B11" s="6" t="s">
        <v>106</v>
      </c>
      <c r="C11" s="6"/>
      <c r="D11" s="6"/>
      <c r="E11" s="6"/>
      <c r="F11" s="6"/>
      <c r="G11" s="6"/>
      <c r="H11" s="6"/>
      <c r="I11" s="6"/>
      <c r="J11" s="6"/>
      <c r="K11" s="6"/>
      <c r="L11" s="6"/>
    </row>
    <row r="13" spans="1:13" ht="28" customHeight="1">
      <c r="B13" s="13" t="s">
        <v>107</v>
      </c>
      <c r="C13" s="13"/>
      <c r="D13" s="13"/>
      <c r="E13" s="13"/>
      <c r="F13" s="13"/>
      <c r="G13" s="13"/>
      <c r="H13" s="13"/>
      <c r="I13" s="13"/>
      <c r="J13" s="13"/>
      <c r="K13" s="13"/>
      <c r="L13" s="13"/>
    </row>
    <row r="14" spans="1:13" ht="24" customHeight="1">
      <c r="B14" s="6" t="s">
        <v>3</v>
      </c>
      <c r="C14" s="7" t="s">
        <v>108</v>
      </c>
      <c r="D14" s="7"/>
      <c r="E14" s="7"/>
      <c r="F14" s="7"/>
      <c r="G14" s="7"/>
      <c r="H14" s="7"/>
      <c r="I14" s="7"/>
      <c r="J14" s="7"/>
      <c r="K14" s="7"/>
      <c r="L14" s="7"/>
    </row>
    <row r="15" spans="1:13" ht="24" customHeight="1">
      <c r="B15" s="6" t="s">
        <v>5</v>
      </c>
      <c r="C15" s="7" t="s">
        <v>109</v>
      </c>
      <c r="D15" s="7"/>
      <c r="E15" s="7"/>
      <c r="F15" s="7"/>
      <c r="G15" s="7"/>
      <c r="H15" s="7"/>
      <c r="I15" s="7"/>
      <c r="J15" s="7"/>
      <c r="K15" s="7"/>
      <c r="L15" s="7"/>
    </row>
    <row r="16" spans="1:13" ht="24" customHeight="1">
      <c r="B16" s="6" t="s">
        <v>7</v>
      </c>
      <c r="C16" s="7" t="s">
        <v>110</v>
      </c>
      <c r="D16" s="7"/>
      <c r="E16" s="7"/>
      <c r="F16" s="7"/>
      <c r="G16" s="7"/>
      <c r="H16" s="7"/>
      <c r="I16" s="7"/>
      <c r="J16" s="7"/>
      <c r="K16" s="7"/>
      <c r="L16" s="7"/>
    </row>
    <row r="17" spans="2:12" ht="22" customHeight="1">
      <c r="B17" s="6" t="s">
        <v>111</v>
      </c>
      <c r="C17" s="6"/>
      <c r="D17" s="6"/>
      <c r="E17" s="6"/>
      <c r="F17" s="6"/>
      <c r="G17" s="6"/>
      <c r="H17" s="6"/>
      <c r="I17" s="6"/>
      <c r="J17" s="6"/>
      <c r="K17" s="6"/>
      <c r="L17" s="6"/>
    </row>
    <row r="20" spans="2:12" ht="24" customHeight="1">
      <c r="B20" s="10" t="s">
        <v>32</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Summary</vt:lpstr>
      <vt:lpstr>Accrued Wages</vt:lpstr>
      <vt:lpstr>Leave Provision</vt:lpstr>
      <vt:lpstr>Employees</vt:lpstr>
      <vt:lpstr>Connect your data</vt:lpstr>
      <vt:lpstr>'Connect your data'!Print_Area</vt:lpstr>
      <vt:lpstr>Cover!Print_Area</vt:lpstr>
      <vt:lpstr>'Accrued Wages'!Print_Titles</vt:lpstr>
      <vt:lpstr>'Connect your data'!Print_Titles</vt:lpstr>
      <vt:lpstr>Employees!Print_Titles</vt:lpstr>
      <vt:lpstr>'Leave Provision'!Print_Titles</vt:lpstr>
      <vt:lpstr>Summary!Print_Titles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2026-05-23T20:47:50Z</dcterms:created>
  <dcterms:modified xsi:type="dcterms:W3CDTF">2026-05-23T20:47:50Z</dcterms:modified>
</cp:coreProperties>
</file>