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Forecast" sheetId="2" r:id="rId2"/>
    <sheet name="Data" sheetId="3" r:id="rId3"/>
    <sheet name="Connect your data" sheetId="4" r:id="rId4"/>
  </sheets>
  <definedNames>
    <definedName name="_xlnm.Print_Area" localSheetId="3">'Connect your data'!$A$1:$M$22</definedName>
    <definedName name="_xlnm.Print_Area" localSheetId="0">Cover!$A$1:$M$43</definedName>
    <definedName name="_xlnm.Print_Titles" localSheetId="3">'Connect your data'!$1:$5</definedName>
    <definedName name="_xlnm.Print_Titles" localSheetId="2">Data!$1:$5</definedName>
    <definedName name="_xlnm.Print_Titles" localSheetId="1">Forecast!$1:$5</definedName>
  </definedNames>
  <calcPr calcId="124519" fullCalcOnLoad="1"/>
</workbook>
</file>

<file path=xl/sharedStrings.xml><?xml version="1.0" encoding="utf-8"?>
<sst xmlns="http://schemas.openxmlformats.org/spreadsheetml/2006/main" count="140" uniqueCount="98">
  <si>
    <t>WEEKLY CASH FORECAST ACROSS 13 WEEKS</t>
  </si>
  <si>
    <t>13-Week Rolling Cash Flow</t>
  </si>
  <si>
    <t>HOW TO USE</t>
  </si>
  <si>
    <t>1.</t>
  </si>
  <si>
    <t>Open the Data sheet and enter the opening cash balance, expected weekly receipts, and expected weekly payments.</t>
  </si>
  <si>
    <t>2.</t>
  </si>
  <si>
    <t>The Forecast sheet shows the closing balance per week with a minimum-balance flag and a trend chart.</t>
  </si>
  <si>
    <t>3.</t>
  </si>
  <si>
    <t>Each week's closing balance carries forward as the next week's opening balance automatically.</t>
  </si>
  <si>
    <t>DESIGNED FOR</t>
  </si>
  <si>
    <t>Founder-CEO, Finance Controller, or fractional CFO needing weekly cash visibility for the next quarter.</t>
  </si>
  <si>
    <t>EXAMPLE BUSINESS PROFILE</t>
  </si>
  <si>
    <t>Synthetic data inside this workbook represents the following business shape. Use it as a reference for what good looks like; your numbers will differ.</t>
  </si>
  <si>
    <t>INDUSTRY</t>
  </si>
  <si>
    <t>SME with regular weekly receipts and payments</t>
  </si>
  <si>
    <t>OPENING CASH</t>
  </si>
  <si>
    <t>Circa $250k</t>
  </si>
  <si>
    <t>FORECAST HORIZON</t>
  </si>
  <si>
    <t>13 weeks forward from the build date</t>
  </si>
  <si>
    <t>MIN BALANCE TRIGGER</t>
  </si>
  <si>
    <t>$100k (used by the alert column)</t>
  </si>
  <si>
    <t>INPUTS YOU NEED TO PROVIDE</t>
  </si>
  <si>
    <t>These figures vary by company and cannot be exported directly from your accounting software. Replace the amber-bordered sample values on the tabs noted below.</t>
  </si>
  <si>
    <t>Opening cash balance</t>
  </si>
  <si>
    <t>Used on: Data tab</t>
  </si>
  <si>
    <t>Weekly expected receipts by category</t>
  </si>
  <si>
    <t>Weekly expected payments by category</t>
  </si>
  <si>
    <t>Minimum balance trigger</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</si>
  <si>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</si>
  <si>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</si>
  <si>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</si>
  <si>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</si>
  <si>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</si>
  <si>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</si>
  <si>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</si>
  <si>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13 WEEKS FORWARD</t>
  </si>
  <si>
    <t>Rolling cash forecast</t>
  </si>
  <si>
    <t>Opening balance plus receipts minus payments equals the closing balance for each week. Each week's closing balance becomes the next week's opening balance. The Below trigger row flags any week where the projected closing balance falls under the minimum balance set on the Data tab. BAS is Business Activity Statement; PAYG is Pay As You Go withholding.</t>
  </si>
  <si>
    <t>DRAWN FROM THE DATA SHEET</t>
  </si>
  <si>
    <t>Weekly cash position</t>
  </si>
  <si>
    <t>Line</t>
  </si>
  <si>
    <t>W1  18 May</t>
  </si>
  <si>
    <t>W2  25 May</t>
  </si>
  <si>
    <t>W3  01 Jun</t>
  </si>
  <si>
    <t>W4  08 Jun</t>
  </si>
  <si>
    <t>W5  15 Jun</t>
  </si>
  <si>
    <t>W6  22 Jun</t>
  </si>
  <si>
    <t>W7  29 Jun</t>
  </si>
  <si>
    <t>W8  06 Jul</t>
  </si>
  <si>
    <t>W9  13 Jul</t>
  </si>
  <si>
    <t>W10  20 Jul</t>
  </si>
  <si>
    <t>W11  27 Jul</t>
  </si>
  <si>
    <t>W12  03 Aug</t>
  </si>
  <si>
    <t>W13  10 Aug</t>
  </si>
  <si>
    <t>13-wk total</t>
  </si>
  <si>
    <t>Opening balance</t>
  </si>
  <si>
    <t>Receipts</t>
  </si>
  <si>
    <t>Payments</t>
  </si>
  <si>
    <t>Net movement</t>
  </si>
  <si>
    <t>Closing balance</t>
  </si>
  <si>
    <t>Below trigger</t>
  </si>
  <si>
    <t>RECONCILIATION</t>
  </si>
  <si>
    <t>Tie-out checks for this tab</t>
  </si>
  <si>
    <t>Check</t>
  </si>
  <si>
    <t>Left side</t>
  </si>
  <si>
    <t>Right side</t>
  </si>
  <si>
    <t>Difference</t>
  </si>
  <si>
    <t>Status</t>
  </si>
  <si>
    <t>Closing balance W13 equals opening + total net movement</t>
  </si>
  <si>
    <t>Total receipts equals sum of receipt categories on Data</t>
  </si>
  <si>
    <t>SINGLE SOURCE OF TRUTH</t>
  </si>
  <si>
    <t>Drop your 13-week cash inputs here</t>
  </si>
  <si>
    <t>Enter the opening cash balance, weekly expected receipts by category, and weekly expected payments by category. The Forecast tab rolls the closing balance forward week by week and flags any week where the projected closing balance dips below the minimum balance trigger.</t>
  </si>
  <si>
    <t>Opening cash balance (week 1)</t>
  </si>
  <si>
    <t>STEP 1   WEEKLY EXPECTED RECEIPTS</t>
  </si>
  <si>
    <t>Category</t>
  </si>
  <si>
    <t>Customer receipts - operating</t>
  </si>
  <si>
    <t>Customer receipts - large invoices</t>
  </si>
  <si>
    <t>Other receipts</t>
  </si>
  <si>
    <t>STEP 2   WEEKLY EXPECTED PAYMENTS</t>
  </si>
  <si>
    <t>Payroll</t>
  </si>
  <si>
    <t>Suppliers - operating</t>
  </si>
  <si>
    <t>Rent and utilities</t>
  </si>
  <si>
    <t>Marketing and other</t>
  </si>
  <si>
    <t>BAS and PAYG</t>
  </si>
  <si>
    <t>Loan repayments</t>
  </si>
  <si>
    <t>POPULATE THIS WORKBOOK</t>
  </si>
  <si>
    <t>Connect your accounting data</t>
  </si>
  <si>
    <t>Option 1   Enter the data yourself</t>
  </si>
  <si>
    <t>Export the relevant report from your accounting software (e.g. 13-week rolling cash flow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</si>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</sst>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1A1A1A"/>
      <name val="Arial"/>
      <family val="2"/>
    </font>
    <font>
      <b/>
      <sz val="11"/>
      <color rgb="FFFFFFFF"/>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FFFFF"/>
        <bgColor indexed="64"/>
      </patternFill>
    </fill>
    <fill>
      <patternFill patternType="solid">
        <fgColor rgb="FFF4F4F4"/>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7">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2" fillId="5" borderId="2" xfId="0" applyFont="1" applyFill="1" applyBorder="1" applyAlignment="1">
      <alignment horizontal="left" vertical="center"/>
    </xf>
    <xf numFmtId="164" fontId="12" fillId="5" borderId="2" xfId="0" applyNumberFormat="1" applyFont="1" applyFill="1" applyBorder="1" applyAlignment="1">
      <alignment horizontal="right" vertical="center"/>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3" fillId="2" borderId="3" xfId="0" applyFont="1" applyFill="1" applyBorder="1" applyAlignment="1">
      <alignment horizontal="left" vertical="center" indent="1"/>
    </xf>
    <xf numFmtId="164" fontId="13" fillId="2" borderId="3" xfId="0" applyNumberFormat="1" applyFont="1" applyFill="1" applyBorder="1" applyAlignment="1">
      <alignment horizontal="right" vertical="center"/>
    </xf>
    <xf numFmtId="0" fontId="14" fillId="5" borderId="2" xfId="0" applyFont="1" applyFill="1" applyBorder="1" applyAlignment="1">
      <alignment horizontal="center" vertical="center"/>
    </xf>
    <xf numFmtId="0" fontId="12" fillId="6" borderId="2" xfId="0" applyFont="1" applyFill="1" applyBorder="1" applyAlignment="1">
      <alignment horizontal="left" vertical="center" indent="1"/>
    </xf>
    <xf numFmtId="164" fontId="15"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Closing balance by week</a:t>
            </a:r>
          </a:p>
        </c:rich>
      </c:tx>
      <c:layout/>
    </c:title>
    <c:plotArea>
      <c:layout/>
      <c:lineChart>
        <c:grouping val="standard"/>
        <c:ser>
          <c:idx val="0"/>
          <c:order val="0"/>
          <c:tx>
            <c:v>Closing balance</c:v>
          </c:tx>
          <c:spPr>
            <a:ln w="28575">
              <a:solidFill>
                <a:srgbClr val="3A9E6E"/>
              </a:solidFill>
            </a:ln>
          </c:spPr>
          <c:marker>
            <c:symbol val="circle"/>
            <c:size val="5"/>
            <c:spPr>
              <a:solidFill>
                <a:srgbClr val="3A9E6E"/>
              </a:solidFill>
              <a:ln>
                <a:solidFill>
                  <a:srgbClr val="3A9E6E"/>
                </a:solidFill>
              </a:ln>
            </c:spPr>
          </c:marker>
          <c:cat>
            <c:strRef>
              <c:f>'Forecast'!$C$9:$O$9</c:f>
              <c:strCache>
                <c:ptCount val="13"/>
                <c:pt idx="0">
                  <c:v>W1  18 May</c:v>
                </c:pt>
                <c:pt idx="1">
                  <c:v>W2  25 May</c:v>
                </c:pt>
                <c:pt idx="2">
                  <c:v>W3  01 Jun</c:v>
                </c:pt>
                <c:pt idx="3">
                  <c:v>W4  08 Jun</c:v>
                </c:pt>
                <c:pt idx="4">
                  <c:v>W5  15 Jun</c:v>
                </c:pt>
                <c:pt idx="5">
                  <c:v>W6  22 Jun</c:v>
                </c:pt>
                <c:pt idx="6">
                  <c:v>W7  29 Jun</c:v>
                </c:pt>
                <c:pt idx="7">
                  <c:v>W8  06 Jul</c:v>
                </c:pt>
                <c:pt idx="8">
                  <c:v>W9  13 Jul</c:v>
                </c:pt>
                <c:pt idx="9">
                  <c:v>W10  20 Jul</c:v>
                </c:pt>
                <c:pt idx="10">
                  <c:v>W11  27 Jul</c:v>
                </c:pt>
                <c:pt idx="11">
                  <c:v>W12  03 Aug</c:v>
                </c:pt>
                <c:pt idx="12">
                  <c:v>W13  10 Aug</c:v>
                </c:pt>
              </c:strCache>
            </c:strRef>
          </c:cat>
          <c:val>
            <c:numRef>
              <c:f>'Forecast'!$C$14:$O$14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marker val="1"/>
        <c:axId val="50010001"/>
        <c:axId val="50010002"/>
      </c:line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38100</xdr:colOff>
      <xdr:row>0</xdr:row>
      <xdr:rowOff>38100</xdr:rowOff>
    </xdr:from>
    <xdr:to>
      <xdr:col>15</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420475" y="38100"/>
          <a:ext cx="675794" cy="652929"/>
        </a:xfrm>
        <a:prstGeom prst="rect">
          <a:avLst/>
        </a:prstGeom>
      </xdr:spPr>
    </xdr:pic>
    <xdr:clientData/>
  </xdr:twoCellAnchor>
  <xdr:twoCellAnchor>
    <xdr:from>
      <xdr:col>1</xdr:col>
      <xdr:colOff>0</xdr:colOff>
      <xdr:row>22</xdr:row>
      <xdr:rowOff>0</xdr:rowOff>
    </xdr:from>
    <xdr:to>
      <xdr:col>8</xdr:col>
      <xdr:colOff>657225</xdr:colOff>
      <xdr:row>37</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15</xdr:col>
      <xdr:colOff>38100</xdr:colOff>
      <xdr:row>0</xdr:row>
      <xdr:rowOff>38100</xdr:rowOff>
    </xdr:from>
    <xdr:to>
      <xdr:col>15</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6871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41"/>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24</v>
      </c>
      <c r="G29" s="8"/>
      <c r="H29" s="8"/>
      <c r="I29" s="8"/>
      <c r="J29" s="8"/>
      <c r="K29" s="8"/>
      <c r="L29" s="8"/>
      <c r="M29" s="4"/>
    </row>
    <row r="30" spans="2:13" ht="22" customHeight="1">
      <c r="B30" s="3" t="s">
        <v>26</v>
      </c>
      <c r="F30" s="8" t="s">
        <v>24</v>
      </c>
      <c r="G30" s="8"/>
      <c r="H30" s="8"/>
      <c r="I30" s="8"/>
      <c r="J30" s="8"/>
      <c r="K30" s="8"/>
      <c r="L30" s="8"/>
      <c r="M30" s="4"/>
    </row>
    <row r="31" spans="2:13" ht="22" customHeight="1">
      <c r="B31" s="3" t="s">
        <v>27</v>
      </c>
      <c r="F31" s="8" t="s">
        <v>24</v>
      </c>
      <c r="G31" s="8"/>
      <c r="H31" s="8"/>
      <c r="I31" s="8"/>
      <c r="J31" s="8"/>
      <c r="K31" s="8"/>
      <c r="L31" s="8"/>
      <c r="M31" s="4"/>
    </row>
    <row r="32" spans="2:13">
      <c r="M32" s="4"/>
    </row>
    <row r="33" spans="2:13" ht="18" customHeight="1">
      <c r="B33" s="3" t="s">
        <v>28</v>
      </c>
      <c r="C33" s="3"/>
      <c r="D33" s="3"/>
      <c r="E33" s="3"/>
      <c r="F33" s="3"/>
      <c r="G33" s="3"/>
      <c r="H33" s="3"/>
      <c r="I33" s="3"/>
      <c r="J33" s="3"/>
      <c r="K33" s="3"/>
      <c r="L33" s="3"/>
      <c r="M33" s="4"/>
    </row>
    <row r="34" spans="2:13" ht="24" customHeight="1">
      <c r="B34" s="7" t="s">
        <v>29</v>
      </c>
      <c r="C34" s="7"/>
      <c r="D34" s="7"/>
      <c r="E34" s="7"/>
      <c r="F34" s="7"/>
      <c r="G34" s="7"/>
      <c r="H34" s="7"/>
      <c r="I34" s="7"/>
      <c r="J34" s="7"/>
      <c r="K34" s="7"/>
      <c r="L34" s="7"/>
      <c r="M34" s="4"/>
    </row>
    <row r="35" spans="2:13" ht="18" customHeight="1">
      <c r="B35" s="3" t="s">
        <v>30</v>
      </c>
      <c r="C35" s="3"/>
      <c r="D35" s="3"/>
      <c r="E35" s="3"/>
      <c r="F35" s="3"/>
      <c r="G35" s="3"/>
      <c r="H35" s="3"/>
      <c r="I35" s="3"/>
      <c r="J35" s="3"/>
      <c r="K35" s="3"/>
      <c r="L35" s="3"/>
      <c r="M35" s="4"/>
    </row>
    <row r="36" spans="2:13" ht="38" customHeight="1">
      <c r="B36" s="7" t="s">
        <v>31</v>
      </c>
      <c r="C36" s="7"/>
      <c r="D36" s="7"/>
      <c r="E36" s="7"/>
      <c r="F36" s="7"/>
      <c r="G36" s="7"/>
      <c r="H36" s="7"/>
      <c r="I36" s="7"/>
      <c r="J36" s="7"/>
      <c r="K36" s="7"/>
      <c r="L36" s="7"/>
      <c r="M36" s="4"/>
    </row>
    <row r="37" spans="2:13" ht="18" customHeight="1">
      <c r="B37" s="3" t="s">
        <v>32</v>
      </c>
      <c r="C37" s="3"/>
      <c r="D37" s="3"/>
      <c r="E37" s="3"/>
      <c r="F37" s="3"/>
      <c r="G37" s="3"/>
      <c r="H37" s="3"/>
      <c r="I37" s="3"/>
      <c r="J37" s="3"/>
      <c r="K37" s="3"/>
      <c r="L37" s="3"/>
      <c r="M37" s="4"/>
    </row>
    <row r="38" spans="2:13" ht="34" customHeight="1">
      <c r="B38" s="9" t="s">
        <v>33</v>
      </c>
      <c r="C38" s="9"/>
      <c r="D38" s="9"/>
      <c r="E38" s="9"/>
      <c r="F38" s="9"/>
      <c r="G38" s="9"/>
      <c r="H38" s="9"/>
      <c r="I38" s="9"/>
      <c r="J38" s="9"/>
      <c r="K38" s="9"/>
      <c r="L38" s="9"/>
      <c r="M38" s="4"/>
    </row>
    <row r="39" spans="2:13">
      <c r="M39" s="4"/>
    </row>
    <row r="40" spans="2:13" ht="28" customHeight="1">
      <c r="B40" s="10" t="s">
        <v>34</v>
      </c>
      <c r="C40" s="10"/>
      <c r="D40" s="10"/>
      <c r="E40" s="10"/>
      <c r="F40" s="10"/>
      <c r="G40" s="10"/>
      <c r="H40" s="10"/>
      <c r="I40" s="10"/>
      <c r="J40" s="10"/>
      <c r="K40" s="10"/>
      <c r="L40" s="10"/>
      <c r="M40" s="4"/>
    </row>
    <row r="41" spans="2:13" ht="28" customHeight="1">
      <c r="B41" s="10"/>
      <c r="C41" s="10"/>
      <c r="D41" s="10"/>
      <c r="E41" s="10"/>
      <c r="F41" s="10"/>
      <c r="G41" s="10"/>
      <c r="H41" s="10"/>
      <c r="I41" s="10"/>
      <c r="J41" s="10"/>
      <c r="K41" s="10"/>
      <c r="L41" s="10"/>
      <c r="M41" s="4"/>
    </row>
  </sheetData>
  <mergeCells count="22">
    <mergeCell ref="B9:L9"/>
    <mergeCell ref="C12:L12"/>
    <mergeCell ref="C13:L13"/>
    <mergeCell ref="C14:L14"/>
    <mergeCell ref="B17:L17"/>
    <mergeCell ref="B20:L20"/>
    <mergeCell ref="D21:L21"/>
    <mergeCell ref="D22:L22"/>
    <mergeCell ref="D23:L23"/>
    <mergeCell ref="D24:L24"/>
    <mergeCell ref="B27:L27"/>
    <mergeCell ref="F28:L28"/>
    <mergeCell ref="F29:L29"/>
    <mergeCell ref="F30:L30"/>
    <mergeCell ref="F31:L31"/>
    <mergeCell ref="B33:L33"/>
    <mergeCell ref="B34:L34"/>
    <mergeCell ref="B35:L35"/>
    <mergeCell ref="B36:L36"/>
    <mergeCell ref="B37:L37"/>
    <mergeCell ref="B38:L38"/>
    <mergeCell ref="B40:L41"/>
  </mergeCells>
  <hyperlinks>
    <hyperlink ref="B40"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Q21"/>
  <sheetViews>
    <sheetView showGridLines="0" workbookViewId="0"/>
  </sheetViews>
  <sheetFormatPr defaultRowHeight="15"/>
  <cols>
    <col min="1" max="1" width="2.7109375" customWidth="1"/>
    <col min="2" max="2" width="28.7109375" customWidth="1"/>
    <col min="3" max="15" width="10.7109375" customWidth="1"/>
    <col min="16" max="16" width="12.7109375" customWidth="1"/>
    <col min="17" max="17" width="2.7109375" customWidth="1"/>
  </cols>
  <sheetData>
    <row r="1" spans="1:17" ht="14" customHeight="1">
      <c r="A1" s="1"/>
      <c r="B1" s="1"/>
      <c r="C1" s="1"/>
      <c r="D1" s="1"/>
      <c r="E1" s="1"/>
      <c r="F1" s="1"/>
      <c r="G1" s="1"/>
      <c r="H1" s="1"/>
      <c r="I1" s="1"/>
      <c r="J1" s="1"/>
      <c r="K1" s="1"/>
      <c r="L1" s="1"/>
      <c r="M1" s="1"/>
      <c r="N1" s="1"/>
      <c r="O1" s="1"/>
      <c r="P1" s="1"/>
      <c r="Q1" s="1"/>
    </row>
    <row r="2" spans="1:17" ht="16" customHeight="1">
      <c r="A2" s="1"/>
      <c r="B2" s="11" t="s">
        <v>35</v>
      </c>
      <c r="C2" s="11"/>
      <c r="D2" s="11"/>
      <c r="E2" s="11"/>
      <c r="F2" s="11"/>
      <c r="G2" s="11"/>
      <c r="H2" s="11"/>
      <c r="I2" s="11"/>
      <c r="J2" s="11"/>
      <c r="K2" s="11"/>
      <c r="L2" s="11"/>
      <c r="M2" s="11"/>
      <c r="N2" s="11"/>
      <c r="O2" s="11"/>
      <c r="P2" s="1"/>
      <c r="Q2" s="1"/>
    </row>
    <row r="3" spans="1:17" ht="26" customHeight="1">
      <c r="A3" s="1"/>
      <c r="B3" s="12" t="s">
        <v>36</v>
      </c>
      <c r="C3" s="12"/>
      <c r="D3" s="12"/>
      <c r="E3" s="12"/>
      <c r="F3" s="12"/>
      <c r="G3" s="12"/>
      <c r="H3" s="12"/>
      <c r="I3" s="12"/>
      <c r="J3" s="12"/>
      <c r="K3" s="12"/>
      <c r="L3" s="12"/>
      <c r="M3" s="12"/>
      <c r="N3" s="12"/>
      <c r="O3" s="12"/>
      <c r="P3" s="1"/>
      <c r="Q3" s="1"/>
    </row>
    <row r="4" spans="1:17" ht="4" customHeight="1">
      <c r="A4" s="2"/>
      <c r="B4" s="2"/>
      <c r="C4" s="2"/>
      <c r="D4" s="2"/>
      <c r="E4" s="2"/>
      <c r="F4" s="2"/>
      <c r="G4" s="2"/>
      <c r="H4" s="2"/>
      <c r="I4" s="2"/>
      <c r="J4" s="2"/>
      <c r="K4" s="2"/>
      <c r="L4" s="2"/>
      <c r="M4" s="2"/>
      <c r="N4" s="2"/>
      <c r="O4" s="2"/>
      <c r="P4" s="2"/>
      <c r="Q4" s="2"/>
    </row>
    <row r="5" spans="1:17" ht="48" customHeight="1">
      <c r="B5" s="6" t="s">
        <v>37</v>
      </c>
      <c r="C5" s="6"/>
      <c r="D5" s="6"/>
      <c r="E5" s="6"/>
      <c r="F5" s="6"/>
      <c r="G5" s="6"/>
      <c r="H5" s="6"/>
      <c r="I5" s="6"/>
      <c r="J5" s="6"/>
      <c r="K5" s="6"/>
      <c r="L5" s="6"/>
      <c r="M5" s="6"/>
      <c r="N5" s="6"/>
      <c r="O5" s="6"/>
      <c r="P5" s="6"/>
    </row>
    <row r="7" spans="1:17" ht="14" customHeight="1">
      <c r="B7" s="3" t="s">
        <v>38</v>
      </c>
    </row>
    <row r="8" spans="1:17" ht="26" customHeight="1">
      <c r="B8" s="13" t="s">
        <v>39</v>
      </c>
    </row>
    <row r="9" spans="1:17" ht="26" customHeight="1">
      <c r="B9" s="14" t="s">
        <v>40</v>
      </c>
      <c r="C9" s="15" t="s">
        <v>41</v>
      </c>
      <c r="D9" s="15" t="s">
        <v>42</v>
      </c>
      <c r="E9" s="15" t="s">
        <v>43</v>
      </c>
      <c r="F9" s="15" t="s">
        <v>44</v>
      </c>
      <c r="G9" s="15" t="s">
        <v>45</v>
      </c>
      <c r="H9" s="15" t="s">
        <v>46</v>
      </c>
      <c r="I9" s="15" t="s">
        <v>47</v>
      </c>
      <c r="J9" s="15" t="s">
        <v>48</v>
      </c>
      <c r="K9" s="15" t="s">
        <v>49</v>
      </c>
      <c r="L9" s="15" t="s">
        <v>50</v>
      </c>
      <c r="M9" s="15" t="s">
        <v>51</v>
      </c>
      <c r="N9" s="15" t="s">
        <v>52</v>
      </c>
      <c r="O9" s="15" t="s">
        <v>53</v>
      </c>
      <c r="P9" s="15" t="s">
        <v>54</v>
      </c>
    </row>
    <row r="10" spans="1:17" ht="22" customHeight="1">
      <c r="B10" s="16" t="s">
        <v>55</v>
      </c>
      <c r="C10" s="17">
        <f>'Data'!$C$7</f>
        <v>0</v>
      </c>
      <c r="D10" s="17">
        <f>C14</f>
        <v>0</v>
      </c>
      <c r="E10" s="17">
        <f>D14</f>
        <v>0</v>
      </c>
      <c r="F10" s="17">
        <f>E14</f>
        <v>0</v>
      </c>
      <c r="G10" s="17">
        <f>F14</f>
        <v>0</v>
      </c>
      <c r="H10" s="17">
        <f>G14</f>
        <v>0</v>
      </c>
      <c r="I10" s="17">
        <f>H14</f>
        <v>0</v>
      </c>
      <c r="J10" s="17">
        <f>I14</f>
        <v>0</v>
      </c>
      <c r="K10" s="17">
        <f>J14</f>
        <v>0</v>
      </c>
      <c r="L10" s="17">
        <f>K14</f>
        <v>0</v>
      </c>
      <c r="M10" s="17">
        <f>L14</f>
        <v>0</v>
      </c>
      <c r="N10" s="17">
        <f>M14</f>
        <v>0</v>
      </c>
      <c r="O10" s="17">
        <f>N14</f>
        <v>0</v>
      </c>
      <c r="P10" s="17"/>
    </row>
    <row r="11" spans="1:17" ht="22" customHeight="1">
      <c r="B11" s="18" t="s">
        <v>56</v>
      </c>
      <c r="C11" s="19">
        <f>SUM('Data'!$C$11:$C$13)</f>
        <v>0</v>
      </c>
      <c r="D11" s="19">
        <f>SUM('Data'!$D$11:$D$13)</f>
        <v>0</v>
      </c>
      <c r="E11" s="19">
        <f>SUM('Data'!$E$11:$E$13)</f>
        <v>0</v>
      </c>
      <c r="F11" s="19">
        <f>SUM('Data'!$F$11:$F$13)</f>
        <v>0</v>
      </c>
      <c r="G11" s="19">
        <f>SUM('Data'!$G$11:$G$13)</f>
        <v>0</v>
      </c>
      <c r="H11" s="19">
        <f>SUM('Data'!$H$11:$H$13)</f>
        <v>0</v>
      </c>
      <c r="I11" s="19">
        <f>SUM('Data'!$I$11:$I$13)</f>
        <v>0</v>
      </c>
      <c r="J11" s="19">
        <f>SUM('Data'!$J$11:$J$13)</f>
        <v>0</v>
      </c>
      <c r="K11" s="19">
        <f>SUM('Data'!$K$11:$K$13)</f>
        <v>0</v>
      </c>
      <c r="L11" s="19">
        <f>SUM('Data'!$L$11:$L$13)</f>
        <v>0</v>
      </c>
      <c r="M11" s="19">
        <f>SUM('Data'!$M$11:$M$13)</f>
        <v>0</v>
      </c>
      <c r="N11" s="19">
        <f>SUM('Data'!$N$11:$N$13)</f>
        <v>0</v>
      </c>
      <c r="O11" s="19">
        <f>SUM('Data'!$O$11:$O$13)</f>
        <v>0</v>
      </c>
      <c r="P11" s="17">
        <f>SUM(C11:O11)</f>
        <v>0</v>
      </c>
    </row>
    <row r="12" spans="1:17" ht="22" customHeight="1">
      <c r="B12" s="20" t="s">
        <v>57</v>
      </c>
      <c r="C12" s="21">
        <f>-SUM('Data'!$C$17:$C$22)</f>
        <v>0</v>
      </c>
      <c r="D12" s="21">
        <f>-SUM('Data'!$D$17:$D$22)</f>
        <v>0</v>
      </c>
      <c r="E12" s="21">
        <f>-SUM('Data'!$E$17:$E$22)</f>
        <v>0</v>
      </c>
      <c r="F12" s="21">
        <f>-SUM('Data'!$F$17:$F$22)</f>
        <v>0</v>
      </c>
      <c r="G12" s="21">
        <f>-SUM('Data'!$G$17:$G$22)</f>
        <v>0</v>
      </c>
      <c r="H12" s="21">
        <f>-SUM('Data'!$H$17:$H$22)</f>
        <v>0</v>
      </c>
      <c r="I12" s="21">
        <f>-SUM('Data'!$I$17:$I$22)</f>
        <v>0</v>
      </c>
      <c r="J12" s="21">
        <f>-SUM('Data'!$J$17:$J$22)</f>
        <v>0</v>
      </c>
      <c r="K12" s="21">
        <f>-SUM('Data'!$K$17:$K$22)</f>
        <v>0</v>
      </c>
      <c r="L12" s="21">
        <f>-SUM('Data'!$L$17:$L$22)</f>
        <v>0</v>
      </c>
      <c r="M12" s="21">
        <f>-SUM('Data'!$M$17:$M$22)</f>
        <v>0</v>
      </c>
      <c r="N12" s="21">
        <f>-SUM('Data'!$N$17:$N$22)</f>
        <v>0</v>
      </c>
      <c r="O12" s="21">
        <f>-SUM('Data'!$O$17:$O$22)</f>
        <v>0</v>
      </c>
      <c r="P12" s="17">
        <f>SUM(C12:O12)</f>
        <v>0</v>
      </c>
    </row>
    <row r="13" spans="1:17" ht="22" customHeight="1">
      <c r="B13" s="16" t="s">
        <v>58</v>
      </c>
      <c r="C13" s="17">
        <f>C11+C12</f>
        <v>0</v>
      </c>
      <c r="D13" s="17">
        <f>D11+D12</f>
        <v>0</v>
      </c>
      <c r="E13" s="17">
        <f>E11+E12</f>
        <v>0</v>
      </c>
      <c r="F13" s="17">
        <f>F11+F12</f>
        <v>0</v>
      </c>
      <c r="G13" s="17">
        <f>G11+G12</f>
        <v>0</v>
      </c>
      <c r="H13" s="17">
        <f>H11+H12</f>
        <v>0</v>
      </c>
      <c r="I13" s="17">
        <f>I11+I12</f>
        <v>0</v>
      </c>
      <c r="J13" s="17">
        <f>J11+J12</f>
        <v>0</v>
      </c>
      <c r="K13" s="17">
        <f>K11+K12</f>
        <v>0</v>
      </c>
      <c r="L13" s="17">
        <f>L11+L12</f>
        <v>0</v>
      </c>
      <c r="M13" s="17">
        <f>M11+M12</f>
        <v>0</v>
      </c>
      <c r="N13" s="17">
        <f>N11+N12</f>
        <v>0</v>
      </c>
      <c r="O13" s="17">
        <f>O11+O12</f>
        <v>0</v>
      </c>
      <c r="P13" s="17">
        <f>P11+P12</f>
        <v>0</v>
      </c>
    </row>
    <row r="14" spans="1:17" ht="24" customHeight="1">
      <c r="B14" s="22" t="s">
        <v>59</v>
      </c>
      <c r="C14" s="23">
        <f>C10+C13</f>
        <v>0</v>
      </c>
      <c r="D14" s="23">
        <f>D10+D13</f>
        <v>0</v>
      </c>
      <c r="E14" s="23">
        <f>E10+E13</f>
        <v>0</v>
      </c>
      <c r="F14" s="23">
        <f>F10+F13</f>
        <v>0</v>
      </c>
      <c r="G14" s="23">
        <f>G10+G13</f>
        <v>0</v>
      </c>
      <c r="H14" s="23">
        <f>H10+H13</f>
        <v>0</v>
      </c>
      <c r="I14" s="23">
        <f>I10+I13</f>
        <v>0</v>
      </c>
      <c r="J14" s="23">
        <f>J10+J13</f>
        <v>0</v>
      </c>
      <c r="K14" s="23">
        <f>K10+K13</f>
        <v>0</v>
      </c>
      <c r="L14" s="23">
        <f>L10+L13</f>
        <v>0</v>
      </c>
      <c r="M14" s="23">
        <f>M10+M13</f>
        <v>0</v>
      </c>
      <c r="N14" s="23">
        <f>N10+N13</f>
        <v>0</v>
      </c>
      <c r="O14" s="23">
        <f>O10+O13</f>
        <v>0</v>
      </c>
      <c r="P14" s="23">
        <f>O14</f>
        <v>0</v>
      </c>
    </row>
    <row r="15" spans="1:17" ht="22" customHeight="1">
      <c r="B15" s="16" t="s">
        <v>60</v>
      </c>
      <c r="C15" s="24">
        <f>IF(C14&lt;'Data'!$C$25,"FLAG","OK")</f>
        <v>0</v>
      </c>
      <c r="D15" s="24">
        <f>IF(D14&lt;'Data'!$C$25,"FLAG","OK")</f>
        <v>0</v>
      </c>
      <c r="E15" s="24">
        <f>IF(E14&lt;'Data'!$C$25,"FLAG","OK")</f>
        <v>0</v>
      </c>
      <c r="F15" s="24">
        <f>IF(F14&lt;'Data'!$C$25,"FLAG","OK")</f>
        <v>0</v>
      </c>
      <c r="G15" s="24">
        <f>IF(G14&lt;'Data'!$C$25,"FLAG","OK")</f>
        <v>0</v>
      </c>
      <c r="H15" s="24">
        <f>IF(H14&lt;'Data'!$C$25,"FLAG","OK")</f>
        <v>0</v>
      </c>
      <c r="I15" s="24">
        <f>IF(I14&lt;'Data'!$C$25,"FLAG","OK")</f>
        <v>0</v>
      </c>
      <c r="J15" s="24">
        <f>IF(J14&lt;'Data'!$C$25,"FLAG","OK")</f>
        <v>0</v>
      </c>
      <c r="K15" s="24">
        <f>IF(K14&lt;'Data'!$C$25,"FLAG","OK")</f>
        <v>0</v>
      </c>
      <c r="L15" s="24">
        <f>IF(L14&lt;'Data'!$C$25,"FLAG","OK")</f>
        <v>0</v>
      </c>
      <c r="M15" s="24">
        <f>IF(M14&lt;'Data'!$C$25,"FLAG","OK")</f>
        <v>0</v>
      </c>
      <c r="N15" s="24">
        <f>IF(N14&lt;'Data'!$C$25,"FLAG","OK")</f>
        <v>0</v>
      </c>
      <c r="O15" s="24">
        <f>IF(O14&lt;'Data'!$C$25,"FLAG","OK")</f>
        <v>0</v>
      </c>
      <c r="P15" s="18"/>
    </row>
    <row r="17" spans="2:6" ht="14" customHeight="1">
      <c r="B17" s="3" t="s">
        <v>61</v>
      </c>
    </row>
    <row r="18" spans="2:6" ht="26" customHeight="1">
      <c r="B18" s="13" t="s">
        <v>62</v>
      </c>
    </row>
    <row r="19" spans="2:6" ht="26" customHeight="1">
      <c r="B19" s="14" t="s">
        <v>63</v>
      </c>
      <c r="C19" s="15" t="s">
        <v>64</v>
      </c>
      <c r="D19" s="15" t="s">
        <v>65</v>
      </c>
      <c r="E19" s="15" t="s">
        <v>66</v>
      </c>
      <c r="F19" s="15" t="s">
        <v>67</v>
      </c>
    </row>
    <row r="20" spans="2:6" ht="22" customHeight="1">
      <c r="B20" s="20" t="s">
        <v>68</v>
      </c>
      <c r="C20" s="21">
        <f>O14</f>
        <v>0</v>
      </c>
      <c r="D20" s="21">
        <f>C10+P13</f>
        <v>0</v>
      </c>
      <c r="E20" s="21">
        <f>C20-D20</f>
        <v>0</v>
      </c>
      <c r="F20" s="24">
        <f>IF(ABS(C20-D20)&lt;0.5,"OK","FLAG")</f>
        <v>0</v>
      </c>
    </row>
    <row r="21" spans="2:6" ht="22" customHeight="1">
      <c r="B21" s="18" t="s">
        <v>69</v>
      </c>
      <c r="C21" s="19">
        <f>P11</f>
        <v>0</v>
      </c>
      <c r="D21" s="19">
        <f>SUM('Data'!P11:P13)</f>
        <v>0</v>
      </c>
      <c r="E21" s="19">
        <f>C21-D21</f>
        <v>0</v>
      </c>
      <c r="F21" s="24">
        <f>IF(ABS(C21-D21)&lt;0.5,"OK","FLAG")</f>
        <v>0</v>
      </c>
    </row>
  </sheetData>
  <mergeCells count="3">
    <mergeCell ref="B2:O2"/>
    <mergeCell ref="B3:O3"/>
    <mergeCell ref="B5:P5"/>
  </mergeCells>
  <conditionalFormatting sqref="C15:O15">
    <cfRule type="containsText" dxfId="0" priority="1" operator="containsText" text="OK">
      <formula>NOT(ISERROR(SEARCH("OK",C15)))</formula>
    </cfRule>
    <cfRule type="containsText" dxfId="1" priority="2" operator="containsText" text="FLAG">
      <formula>NOT(ISERROR(SEARCH("FLAG",C15)))</formula>
    </cfRule>
  </conditionalFormatting>
  <conditionalFormatting sqref="F20:F21">
    <cfRule type="containsText" dxfId="0" priority="3" operator="containsText" text="OK">
      <formula>NOT(ISERROR(SEARCH("OK",F20)))</formula>
    </cfRule>
    <cfRule type="containsText" dxfId="1" priority="4" operator="containsText" text="FLAG">
      <formula>NOT(ISERROR(SEARCH("FLAG",F20)))</formula>
    </cfRule>
  </conditionalFormatting>
  <printOptions horizontalCentered="1"/>
  <pageMargins left="0.4" right="0.4" top="0.5" bottom="0.6" header="0.2" footer="0.3"/>
  <pageSetup paperSize="9" fitToHeight="0" orientation="landscape"/>
  <headerFooter>
    <oddHeader>&amp;L&amp;"Arial"&amp;8&amp;K707070Lyros Accounting&amp;C&amp;"Arial"&amp;8&amp;K707070Forecast&amp;R&amp;"Arial"&amp;8&amp;K707070Page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Q25"/>
  <sheetViews>
    <sheetView showGridLines="0" workbookViewId="0"/>
  </sheetViews>
  <sheetFormatPr defaultRowHeight="15"/>
  <cols>
    <col min="1" max="1" width="2.7109375" customWidth="1"/>
    <col min="2" max="2" width="32.7109375" customWidth="1"/>
    <col min="3" max="15" width="10.7109375" customWidth="1"/>
    <col min="16" max="16" width="12.7109375" customWidth="1"/>
    <col min="17" max="17" width="2.7109375" customWidth="1"/>
  </cols>
  <sheetData>
    <row r="1" spans="1:17" ht="14" customHeight="1">
      <c r="A1" s="1"/>
      <c r="B1" s="1"/>
      <c r="C1" s="1"/>
      <c r="D1" s="1"/>
      <c r="E1" s="1"/>
      <c r="F1" s="1"/>
      <c r="G1" s="1"/>
      <c r="H1" s="1"/>
      <c r="I1" s="1"/>
      <c r="J1" s="1"/>
      <c r="K1" s="1"/>
      <c r="L1" s="1"/>
      <c r="M1" s="1"/>
      <c r="N1" s="1"/>
      <c r="O1" s="1"/>
      <c r="P1" s="1"/>
      <c r="Q1" s="1"/>
    </row>
    <row r="2" spans="1:17" ht="16" customHeight="1">
      <c r="A2" s="1"/>
      <c r="B2" s="11" t="s">
        <v>70</v>
      </c>
      <c r="C2" s="11"/>
      <c r="D2" s="11"/>
      <c r="E2" s="11"/>
      <c r="F2" s="11"/>
      <c r="G2" s="11"/>
      <c r="H2" s="11"/>
      <c r="I2" s="11"/>
      <c r="J2" s="11"/>
      <c r="K2" s="11"/>
      <c r="L2" s="11"/>
      <c r="M2" s="11"/>
      <c r="N2" s="11"/>
      <c r="O2" s="11"/>
      <c r="P2" s="1"/>
      <c r="Q2" s="1"/>
    </row>
    <row r="3" spans="1:17" ht="26" customHeight="1">
      <c r="A3" s="1"/>
      <c r="B3" s="12" t="s">
        <v>71</v>
      </c>
      <c r="C3" s="12"/>
      <c r="D3" s="12"/>
      <c r="E3" s="12"/>
      <c r="F3" s="12"/>
      <c r="G3" s="12"/>
      <c r="H3" s="12"/>
      <c r="I3" s="12"/>
      <c r="J3" s="12"/>
      <c r="K3" s="12"/>
      <c r="L3" s="12"/>
      <c r="M3" s="12"/>
      <c r="N3" s="12"/>
      <c r="O3" s="12"/>
      <c r="P3" s="1"/>
      <c r="Q3" s="1"/>
    </row>
    <row r="4" spans="1:17" ht="4" customHeight="1">
      <c r="A4" s="2"/>
      <c r="B4" s="2"/>
      <c r="C4" s="2"/>
      <c r="D4" s="2"/>
      <c r="E4" s="2"/>
      <c r="F4" s="2"/>
      <c r="G4" s="2"/>
      <c r="H4" s="2"/>
      <c r="I4" s="2"/>
      <c r="J4" s="2"/>
      <c r="K4" s="2"/>
      <c r="L4" s="2"/>
      <c r="M4" s="2"/>
      <c r="N4" s="2"/>
      <c r="O4" s="2"/>
      <c r="P4" s="2"/>
      <c r="Q4" s="2"/>
    </row>
    <row r="5" spans="1:17" ht="40" customHeight="1">
      <c r="B5" s="6" t="s">
        <v>72</v>
      </c>
      <c r="C5" s="6"/>
      <c r="D5" s="6"/>
      <c r="E5" s="6"/>
      <c r="F5" s="6"/>
      <c r="G5" s="6"/>
      <c r="H5" s="6"/>
      <c r="I5" s="6"/>
      <c r="J5" s="6"/>
      <c r="K5" s="6"/>
      <c r="L5" s="6"/>
      <c r="M5" s="6"/>
      <c r="N5" s="6"/>
      <c r="O5" s="6"/>
      <c r="P5" s="6"/>
    </row>
    <row r="7" spans="1:17" ht="24" customHeight="1">
      <c r="B7" s="25" t="s">
        <v>73</v>
      </c>
      <c r="C7" s="26">
        <v>250000</v>
      </c>
    </row>
    <row r="9" spans="1:17" ht="14" customHeight="1">
      <c r="B9" s="3" t="s">
        <v>74</v>
      </c>
    </row>
    <row r="10" spans="1:17" ht="26" customHeight="1">
      <c r="B10" s="14" t="s">
        <v>75</v>
      </c>
      <c r="C10" s="15" t="s">
        <v>41</v>
      </c>
      <c r="D10" s="15" t="s">
        <v>42</v>
      </c>
      <c r="E10" s="15" t="s">
        <v>43</v>
      </c>
      <c r="F10" s="15" t="s">
        <v>44</v>
      </c>
      <c r="G10" s="15" t="s">
        <v>45</v>
      </c>
      <c r="H10" s="15" t="s">
        <v>46</v>
      </c>
      <c r="I10" s="15" t="s">
        <v>47</v>
      </c>
      <c r="J10" s="15" t="s">
        <v>48</v>
      </c>
      <c r="K10" s="15" t="s">
        <v>49</v>
      </c>
      <c r="L10" s="15" t="s">
        <v>50</v>
      </c>
      <c r="M10" s="15" t="s">
        <v>51</v>
      </c>
      <c r="N10" s="15" t="s">
        <v>52</v>
      </c>
      <c r="O10" s="15" t="s">
        <v>53</v>
      </c>
      <c r="P10" s="15" t="s">
        <v>54</v>
      </c>
    </row>
    <row r="11" spans="1:17" ht="22" customHeight="1">
      <c r="B11" s="25" t="s">
        <v>76</v>
      </c>
      <c r="C11" s="26">
        <v>69631</v>
      </c>
      <c r="D11" s="26">
        <v>67188</v>
      </c>
      <c r="E11" s="26">
        <v>67942</v>
      </c>
      <c r="F11" s="26">
        <v>72921</v>
      </c>
      <c r="G11" s="26">
        <v>71060</v>
      </c>
      <c r="H11" s="26">
        <v>71843</v>
      </c>
      <c r="I11" s="26">
        <v>74137</v>
      </c>
      <c r="J11" s="26">
        <v>66748</v>
      </c>
      <c r="K11" s="26">
        <v>71873</v>
      </c>
      <c r="L11" s="26">
        <v>66145</v>
      </c>
      <c r="M11" s="26">
        <v>72683</v>
      </c>
      <c r="N11" s="26">
        <v>72324</v>
      </c>
      <c r="O11" s="26">
        <v>73617</v>
      </c>
      <c r="P11" s="17">
        <f>SUM($C$11:$O$11)</f>
        <v>0</v>
      </c>
    </row>
    <row r="12" spans="1:17" ht="22" customHeight="1">
      <c r="B12" s="25" t="s">
        <v>77</v>
      </c>
      <c r="C12" s="26">
        <v>0</v>
      </c>
      <c r="D12" s="26">
        <v>0</v>
      </c>
      <c r="E12" s="26">
        <v>42157</v>
      </c>
      <c r="F12" s="26">
        <v>0</v>
      </c>
      <c r="G12" s="26">
        <v>0</v>
      </c>
      <c r="H12" s="26">
        <v>0</v>
      </c>
      <c r="I12" s="26">
        <v>47147</v>
      </c>
      <c r="J12" s="26">
        <v>0</v>
      </c>
      <c r="K12" s="26">
        <v>0</v>
      </c>
      <c r="L12" s="26">
        <v>0</v>
      </c>
      <c r="M12" s="26">
        <v>46015</v>
      </c>
      <c r="N12" s="26">
        <v>0</v>
      </c>
      <c r="O12" s="26">
        <v>0</v>
      </c>
      <c r="P12" s="17">
        <f>SUM($C$12:$O$12)</f>
        <v>0</v>
      </c>
    </row>
    <row r="13" spans="1:17" ht="22" customHeight="1">
      <c r="B13" s="25" t="s">
        <v>78</v>
      </c>
      <c r="C13" s="26">
        <v>4726</v>
      </c>
      <c r="D13" s="26">
        <v>2787</v>
      </c>
      <c r="E13" s="26">
        <v>2921</v>
      </c>
      <c r="F13" s="26">
        <v>3838</v>
      </c>
      <c r="G13" s="26">
        <v>4603</v>
      </c>
      <c r="H13" s="26">
        <v>3134</v>
      </c>
      <c r="I13" s="26">
        <v>3222</v>
      </c>
      <c r="J13" s="26">
        <v>3290</v>
      </c>
      <c r="K13" s="26">
        <v>4493</v>
      </c>
      <c r="L13" s="26">
        <v>3015</v>
      </c>
      <c r="M13" s="26">
        <v>3889</v>
      </c>
      <c r="N13" s="26">
        <v>4255</v>
      </c>
      <c r="O13" s="26">
        <v>2949</v>
      </c>
      <c r="P13" s="17">
        <f>SUM($C$13:$O$13)</f>
        <v>0</v>
      </c>
    </row>
    <row r="15" spans="1:17" ht="14" customHeight="1">
      <c r="B15" s="3" t="s">
        <v>79</v>
      </c>
    </row>
    <row r="16" spans="1:17" ht="26" customHeight="1">
      <c r="B16" s="14" t="s">
        <v>75</v>
      </c>
      <c r="C16" s="15" t="s">
        <v>41</v>
      </c>
      <c r="D16" s="15" t="s">
        <v>42</v>
      </c>
      <c r="E16" s="15" t="s">
        <v>43</v>
      </c>
      <c r="F16" s="15" t="s">
        <v>44</v>
      </c>
      <c r="G16" s="15" t="s">
        <v>45</v>
      </c>
      <c r="H16" s="15" t="s">
        <v>46</v>
      </c>
      <c r="I16" s="15" t="s">
        <v>47</v>
      </c>
      <c r="J16" s="15" t="s">
        <v>48</v>
      </c>
      <c r="K16" s="15" t="s">
        <v>49</v>
      </c>
      <c r="L16" s="15" t="s">
        <v>50</v>
      </c>
      <c r="M16" s="15" t="s">
        <v>51</v>
      </c>
      <c r="N16" s="15" t="s">
        <v>52</v>
      </c>
      <c r="O16" s="15" t="s">
        <v>53</v>
      </c>
      <c r="P16" s="15" t="s">
        <v>54</v>
      </c>
    </row>
    <row r="17" spans="2:16" ht="22" customHeight="1">
      <c r="B17" s="25" t="s">
        <v>80</v>
      </c>
      <c r="C17" s="26">
        <v>26920</v>
      </c>
      <c r="D17" s="26">
        <v>0</v>
      </c>
      <c r="E17" s="26">
        <v>26913</v>
      </c>
      <c r="F17" s="26">
        <v>0</v>
      </c>
      <c r="G17" s="26">
        <v>25017</v>
      </c>
      <c r="H17" s="26">
        <v>0</v>
      </c>
      <c r="I17" s="26">
        <v>25803</v>
      </c>
      <c r="J17" s="26">
        <v>0</v>
      </c>
      <c r="K17" s="26">
        <v>27356</v>
      </c>
      <c r="L17" s="26">
        <v>0</v>
      </c>
      <c r="M17" s="26">
        <v>25366</v>
      </c>
      <c r="N17" s="26">
        <v>0</v>
      </c>
      <c r="O17" s="26">
        <v>25184</v>
      </c>
      <c r="P17" s="17">
        <f>SUM($C$17:$O$17)</f>
        <v>0</v>
      </c>
    </row>
    <row r="18" spans="2:16" ht="22" customHeight="1">
      <c r="B18" s="25" t="s">
        <v>81</v>
      </c>
      <c r="C18" s="26">
        <v>32535</v>
      </c>
      <c r="D18" s="26">
        <v>34947</v>
      </c>
      <c r="E18" s="26">
        <v>31028</v>
      </c>
      <c r="F18" s="26">
        <v>39158</v>
      </c>
      <c r="G18" s="26">
        <v>39926</v>
      </c>
      <c r="H18" s="26">
        <v>39599</v>
      </c>
      <c r="I18" s="26">
        <v>34456</v>
      </c>
      <c r="J18" s="26">
        <v>35199</v>
      </c>
      <c r="K18" s="26">
        <v>34800</v>
      </c>
      <c r="L18" s="26">
        <v>32973</v>
      </c>
      <c r="M18" s="26">
        <v>31249</v>
      </c>
      <c r="N18" s="26">
        <v>37211</v>
      </c>
      <c r="O18" s="26">
        <v>37735</v>
      </c>
      <c r="P18" s="17">
        <f>SUM($C$18:$O$18)</f>
        <v>0</v>
      </c>
    </row>
    <row r="19" spans="2:16" ht="22" customHeight="1">
      <c r="B19" s="25" t="s">
        <v>82</v>
      </c>
      <c r="C19" s="26">
        <v>7500</v>
      </c>
      <c r="D19" s="26">
        <v>7500</v>
      </c>
      <c r="E19" s="26">
        <v>7500</v>
      </c>
      <c r="F19" s="26">
        <v>7500</v>
      </c>
      <c r="G19" s="26">
        <v>7500</v>
      </c>
      <c r="H19" s="26">
        <v>7500</v>
      </c>
      <c r="I19" s="26">
        <v>7500</v>
      </c>
      <c r="J19" s="26">
        <v>7500</v>
      </c>
      <c r="K19" s="26">
        <v>7500</v>
      </c>
      <c r="L19" s="26">
        <v>7500</v>
      </c>
      <c r="M19" s="26">
        <v>7500</v>
      </c>
      <c r="N19" s="26">
        <v>7500</v>
      </c>
      <c r="O19" s="26">
        <v>7500</v>
      </c>
      <c r="P19" s="17">
        <f>SUM($C$19:$O$19)</f>
        <v>0</v>
      </c>
    </row>
    <row r="20" spans="2:16" ht="22" customHeight="1">
      <c r="B20" s="25" t="s">
        <v>83</v>
      </c>
      <c r="C20" s="26">
        <v>4190</v>
      </c>
      <c r="D20" s="26">
        <v>6192</v>
      </c>
      <c r="E20" s="26">
        <v>5755</v>
      </c>
      <c r="F20" s="26">
        <v>4014</v>
      </c>
      <c r="G20" s="26">
        <v>6029</v>
      </c>
      <c r="H20" s="26">
        <v>6873</v>
      </c>
      <c r="I20" s="26">
        <v>6720</v>
      </c>
      <c r="J20" s="26">
        <v>4060</v>
      </c>
      <c r="K20" s="26">
        <v>4911</v>
      </c>
      <c r="L20" s="26">
        <v>5900</v>
      </c>
      <c r="M20" s="26">
        <v>4815</v>
      </c>
      <c r="N20" s="26">
        <v>5285</v>
      </c>
      <c r="O20" s="26">
        <v>4539</v>
      </c>
      <c r="P20" s="17">
        <f>SUM($C$20:$O$20)</f>
        <v>0</v>
      </c>
    </row>
    <row r="21" spans="2:16" ht="22" customHeight="1">
      <c r="B21" s="25" t="s">
        <v>84</v>
      </c>
      <c r="C21" s="26">
        <v>0</v>
      </c>
      <c r="D21" s="26">
        <v>0</v>
      </c>
      <c r="E21" s="26">
        <v>0</v>
      </c>
      <c r="F21" s="26">
        <v>28000</v>
      </c>
      <c r="G21" s="26">
        <v>0</v>
      </c>
      <c r="H21" s="26">
        <v>0</v>
      </c>
      <c r="I21" s="26">
        <v>0</v>
      </c>
      <c r="J21" s="26">
        <v>0</v>
      </c>
      <c r="K21" s="26">
        <v>0</v>
      </c>
      <c r="L21" s="26">
        <v>0</v>
      </c>
      <c r="M21" s="26">
        <v>18000</v>
      </c>
      <c r="N21" s="26">
        <v>0</v>
      </c>
      <c r="O21" s="26">
        <v>0</v>
      </c>
      <c r="P21" s="17">
        <f>SUM($C$21:$O$21)</f>
        <v>0</v>
      </c>
    </row>
    <row r="22" spans="2:16" ht="22" customHeight="1">
      <c r="B22" s="25" t="s">
        <v>85</v>
      </c>
      <c r="C22" s="26">
        <v>3200</v>
      </c>
      <c r="D22" s="26">
        <v>0</v>
      </c>
      <c r="E22" s="26">
        <v>0</v>
      </c>
      <c r="F22" s="26">
        <v>0</v>
      </c>
      <c r="G22" s="26">
        <v>3200</v>
      </c>
      <c r="H22" s="26">
        <v>0</v>
      </c>
      <c r="I22" s="26">
        <v>0</v>
      </c>
      <c r="J22" s="26">
        <v>0</v>
      </c>
      <c r="K22" s="26">
        <v>3200</v>
      </c>
      <c r="L22" s="26">
        <v>0</v>
      </c>
      <c r="M22" s="26">
        <v>0</v>
      </c>
      <c r="N22" s="26">
        <v>0</v>
      </c>
      <c r="O22" s="26">
        <v>3200</v>
      </c>
      <c r="P22" s="17">
        <f>SUM($C$22:$O$22)</f>
        <v>0</v>
      </c>
    </row>
    <row r="25" spans="2:16" ht="24" customHeight="1">
      <c r="B25" s="25" t="s">
        <v>27</v>
      </c>
      <c r="C25" s="26">
        <v>100000</v>
      </c>
    </row>
  </sheetData>
  <mergeCells count="3">
    <mergeCell ref="B2:O2"/>
    <mergeCell ref="B3:O3"/>
    <mergeCell ref="B5:P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86</v>
      </c>
      <c r="C2" s="11"/>
      <c r="D2" s="11"/>
      <c r="E2" s="11"/>
      <c r="F2" s="11"/>
      <c r="G2" s="11"/>
      <c r="H2" s="11"/>
      <c r="I2" s="11"/>
      <c r="J2" s="11"/>
      <c r="K2" s="11"/>
      <c r="L2" s="1"/>
      <c r="M2" s="1"/>
    </row>
    <row r="3" spans="1:13" ht="26" customHeight="1">
      <c r="A3" s="1"/>
      <c r="B3" s="12" t="s">
        <v>87</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88</v>
      </c>
      <c r="C7" s="13"/>
      <c r="D7" s="13"/>
      <c r="E7" s="13"/>
      <c r="F7" s="13"/>
      <c r="G7" s="13"/>
      <c r="H7" s="13"/>
      <c r="I7" s="13"/>
      <c r="J7" s="13"/>
      <c r="K7" s="13"/>
      <c r="L7" s="13"/>
    </row>
    <row r="8" spans="1:13" ht="24" customHeight="1">
      <c r="B8" s="6" t="s">
        <v>3</v>
      </c>
      <c r="C8" s="7" t="s">
        <v>89</v>
      </c>
      <c r="D8" s="7"/>
      <c r="E8" s="7"/>
      <c r="F8" s="7"/>
      <c r="G8" s="7"/>
      <c r="H8" s="7"/>
      <c r="I8" s="7"/>
      <c r="J8" s="7"/>
      <c r="K8" s="7"/>
      <c r="L8" s="7"/>
    </row>
    <row r="9" spans="1:13" ht="24" customHeight="1">
      <c r="B9" s="6" t="s">
        <v>5</v>
      </c>
      <c r="C9" s="7" t="s">
        <v>90</v>
      </c>
      <c r="D9" s="7"/>
      <c r="E9" s="7"/>
      <c r="F9" s="7"/>
      <c r="G9" s="7"/>
      <c r="H9" s="7"/>
      <c r="I9" s="7"/>
      <c r="J9" s="7"/>
      <c r="K9" s="7"/>
      <c r="L9" s="7"/>
    </row>
    <row r="10" spans="1:13" ht="24" customHeight="1">
      <c r="B10" s="6" t="s">
        <v>7</v>
      </c>
      <c r="C10" s="7" t="s">
        <v>91</v>
      </c>
      <c r="D10" s="7"/>
      <c r="E10" s="7"/>
      <c r="F10" s="7"/>
      <c r="G10" s="7"/>
      <c r="H10" s="7"/>
      <c r="I10" s="7"/>
      <c r="J10" s="7"/>
      <c r="K10" s="7"/>
      <c r="L10" s="7"/>
    </row>
    <row r="11" spans="1:13" ht="22" customHeight="1">
      <c r="B11" s="6" t="s">
        <v>92</v>
      </c>
      <c r="C11" s="6"/>
      <c r="D11" s="6"/>
      <c r="E11" s="6"/>
      <c r="F11" s="6"/>
      <c r="G11" s="6"/>
      <c r="H11" s="6"/>
      <c r="I11" s="6"/>
      <c r="J11" s="6"/>
      <c r="K11" s="6"/>
      <c r="L11" s="6"/>
    </row>
    <row r="13" spans="1:13" ht="28" customHeight="1">
      <c r="B13" s="13" t="s">
        <v>93</v>
      </c>
      <c r="C13" s="13"/>
      <c r="D13" s="13"/>
      <c r="E13" s="13"/>
      <c r="F13" s="13"/>
      <c r="G13" s="13"/>
      <c r="H13" s="13"/>
      <c r="I13" s="13"/>
      <c r="J13" s="13"/>
      <c r="K13" s="13"/>
      <c r="L13" s="13"/>
    </row>
    <row r="14" spans="1:13" ht="24" customHeight="1">
      <c r="B14" s="6" t="s">
        <v>3</v>
      </c>
      <c r="C14" s="7" t="s">
        <v>94</v>
      </c>
      <c r="D14" s="7"/>
      <c r="E14" s="7"/>
      <c r="F14" s="7"/>
      <c r="G14" s="7"/>
      <c r="H14" s="7"/>
      <c r="I14" s="7"/>
      <c r="J14" s="7"/>
      <c r="K14" s="7"/>
      <c r="L14" s="7"/>
    </row>
    <row r="15" spans="1:13" ht="24" customHeight="1">
      <c r="B15" s="6" t="s">
        <v>5</v>
      </c>
      <c r="C15" s="7" t="s">
        <v>95</v>
      </c>
      <c r="D15" s="7"/>
      <c r="E15" s="7"/>
      <c r="F15" s="7"/>
      <c r="G15" s="7"/>
      <c r="H15" s="7"/>
      <c r="I15" s="7"/>
      <c r="J15" s="7"/>
      <c r="K15" s="7"/>
      <c r="L15" s="7"/>
    </row>
    <row r="16" spans="1:13" ht="24" customHeight="1">
      <c r="B16" s="6" t="s">
        <v>7</v>
      </c>
      <c r="C16" s="7" t="s">
        <v>96</v>
      </c>
      <c r="D16" s="7"/>
      <c r="E16" s="7"/>
      <c r="F16" s="7"/>
      <c r="G16" s="7"/>
      <c r="H16" s="7"/>
      <c r="I16" s="7"/>
      <c r="J16" s="7"/>
      <c r="K16" s="7"/>
      <c r="L16" s="7"/>
    </row>
    <row r="17" spans="2:12" ht="22" customHeight="1">
      <c r="B17" s="6" t="s">
        <v>97</v>
      </c>
      <c r="C17" s="6"/>
      <c r="D17" s="6"/>
      <c r="E17" s="6"/>
      <c r="F17" s="6"/>
      <c r="G17" s="6"/>
      <c r="H17" s="6"/>
      <c r="I17" s="6"/>
      <c r="J17" s="6"/>
      <c r="K17" s="6"/>
      <c r="L17" s="6"/>
    </row>
    <row r="20" spans="2:12" ht="24" customHeight="1">
      <c r="B20" s="10" t="s">
        <v>34</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Forecast</vt:lpstr>
      <vt:lpstr>Data</vt:lpstr>
      <vt:lpstr>Connect your data</vt:lpstr>
      <vt:lpstr>'Connect your data'!Print_Area</vt:lpstr>
      <vt:lpstr>Cover!Print_Area</vt:lpstr>
      <vt:lpstr>'Connect your data'!Print_Titles</vt:lpstr>
      <vt:lpstr>Data!Print_Titles</vt:lpstr>
      <vt:lpstr>Forecast!Print_Titles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