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One Page" sheetId="2" r:id="rId2"/>
    <sheet name="P&amp;L Detail" sheetId="3" r:id="rId3"/>
    <sheet name="Cash Position" sheetId="4" r:id="rId4"/>
    <sheet name="Commentary" sheetId="5" r:id="rId5"/>
    <sheet name="Data" sheetId="6" r:id="rId6"/>
    <sheet name="Internal Data Measures" sheetId="7" r:id="rId7"/>
    <sheet name="Connect your data" sheetId="8" r:id="rId8"/>
  </sheets>
  <definedNames>
    <definedName name="_xlnm.Print_Area" localSheetId="7">'Connect your data'!$A$1:$M$22</definedName>
    <definedName name="_xlnm.Print_Area" localSheetId="0">Cover!$A$1:$M$42</definedName>
    <definedName name="_xlnm.Print_Titles" localSheetId="3">'Cash Position'!$1:$5</definedName>
    <definedName name="_xlnm.Print_Titles" localSheetId="4">Commentary!$1:$5</definedName>
    <definedName name="_xlnm.Print_Titles" localSheetId="7">'Connect your data'!$1:$5</definedName>
    <definedName name="_xlnm.Print_Titles" localSheetId="5">Data!$1:$5</definedName>
    <definedName name="_xlnm.Print_Titles" localSheetId="6">'Internal Data Measures'!$1:$5</definedName>
    <definedName name="_xlnm.Print_Titles" localSheetId="1">'One Page'!$1:$5</definedName>
    <definedName name="_xlnm.Print_Titles" localSheetId="2">'P&amp;L Detail'!$1:$5</definedName>
  </definedNames>
  <calcPr calcId="124519" fullCalcOnLoad="1"/>
</workbook>
</file>

<file path=xl/sharedStrings.xml><?xml version="1.0" encoding="utf-8"?>
<sst xmlns="http://schemas.openxmlformats.org/spreadsheetml/2006/main" count="291" uniqueCount="180">
  <si>
    <t>BOARD-READY MONTHLY PACK FOR FOUNDER-CEOS</t>
  </si>
  <si>
    <t>Board Reporting Pack</t>
  </si>
  <si>
    <t>HOW TO USE</t>
  </si>
  <si>
    <t>1.</t>
  </si>
  <si>
    <t>Open the Data sheet and paste your Profit and Loss by Month export.</t>
  </si>
  <si>
    <t>2.</t>
  </si>
  <si>
    <t>Open Internal Data Measures and update the monthly closing cash balance per bank account.</t>
  </si>
  <si>
    <t>3.</t>
  </si>
  <si>
    <t>The One Page sheet is the board-facing summary; the P&amp;L Detail, Cash Position, and Commentary sheets sit behind it.</t>
  </si>
  <si>
    <t>DESIGNED FOR</t>
  </si>
  <si>
    <t>Founder-CEO, in-house Finance Controller, or fractional CFO preparing a monthly pack for an external board.</t>
  </si>
  <si>
    <t>EXAMPLE BUSINESS PROFILE</t>
  </si>
  <si>
    <t>Synthetic data inside this workbook represents the following business shape. Use it as a reference for what good looks like; your numbers will differ.</t>
  </si>
  <si>
    <t>INDUSTRY</t>
  </si>
  <si>
    <t>Multi-channel SME with operating, savings, and trust accounts</t>
  </si>
  <si>
    <t>REVENUE SCALE</t>
  </si>
  <si>
    <t>Circa $4M annual</t>
  </si>
  <si>
    <t>BOARD CADENCE</t>
  </si>
  <si>
    <t>Monthly board meeting with a one-page pack and supporting tabs</t>
  </si>
  <si>
    <t>BANK ACCOUNTS</t>
  </si>
  <si>
    <t>Operating, Savings, and Trust</t>
  </si>
  <si>
    <t>INPUTS YOU NEED TO PROVIDE</t>
  </si>
  <si>
    <t>These figures vary by company and cannot be exported directly from your accounting software. Replace the amber-bordered sample values on the tabs noted below.</t>
  </si>
  <si>
    <t>Profit and loss by month</t>
  </si>
  <si>
    <t>Used on: Data tab (paste P&amp;L by Month export)</t>
  </si>
  <si>
    <t>Cash balance per bank account by month</t>
  </si>
  <si>
    <t>Used on: Internal Data Measures tab → drives Cash Position tab</t>
  </si>
  <si>
    <t>Board commentary</t>
  </si>
  <si>
    <t>Used on: Commentary tab (free-text input)</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</si>
  <si>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</si>
  <si>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</si>
  <si>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</si>
  <si>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</si>
  <si>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</si>
  <si>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</si>
  <si>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</si>
  <si>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MONTH ENDING NOVEMBER 2025</t>
  </si>
  <si>
    <t>Board reporting pack</t>
  </si>
  <si>
    <t>Board-facing summary for the most recent month. Headline KPIs and prior-month comparison at the top, 12-month trend below, total cash position from the Internal Data Measures tab on the right. Acronyms: Gross Profit (GP), Earnings Before Interest, Tax, Depreciation and Amortisation (EBITDA), Net Profit After Tax (NPAT).</t>
  </si>
  <si>
    <t>REVENUE</t>
  </si>
  <si>
    <t>GROSS PROFIT</t>
  </si>
  <si>
    <t>EBITDA</t>
  </si>
  <si>
    <t>TOTAL CASH</t>
  </si>
  <si>
    <t>SNAPSHOT</t>
  </si>
  <si>
    <t>12-month trend</t>
  </si>
  <si>
    <t>Series</t>
  </si>
  <si>
    <t>Dec 24</t>
  </si>
  <si>
    <t>Jan 25</t>
  </si>
  <si>
    <t>Feb 25</t>
  </si>
  <si>
    <t>Mar 25</t>
  </si>
  <si>
    <t>Apr 25</t>
  </si>
  <si>
    <t>May 25</t>
  </si>
  <si>
    <t>Jun 25</t>
  </si>
  <si>
    <t>Jul 25</t>
  </si>
  <si>
    <t>Aug 25</t>
  </si>
  <si>
    <t>Sep 25</t>
  </si>
  <si>
    <t>Oct 25</t>
  </si>
  <si>
    <t>Nov 25</t>
  </si>
  <si>
    <t>Trend</t>
  </si>
  <si>
    <t>Revenue</t>
  </si>
  <si>
    <t>Gross profit</t>
  </si>
  <si>
    <t>Net profit</t>
  </si>
  <si>
    <t>Total cash</t>
  </si>
  <si>
    <t>RECONCILIATION</t>
  </si>
  <si>
    <t>Tie-out checks for this tab</t>
  </si>
  <si>
    <t>Check</t>
  </si>
  <si>
    <t>Left side</t>
  </si>
  <si>
    <t>Right side</t>
  </si>
  <si>
    <t>Difference</t>
  </si>
  <si>
    <t>Status</t>
  </si>
  <si>
    <t>Revenue 12-month trend total ties to Data Revenue FY</t>
  </si>
  <si>
    <t>Total cash latest month ties to Internal Data Measures total</t>
  </si>
  <si>
    <t>LAST 12 MONTHS</t>
  </si>
  <si>
    <t>Detailed profit and loss</t>
  </si>
  <si>
    <t>Full monthly P&amp;L drawn from the Data sheet using SUMIFS by Report line. Sits behind the One Page summary for board members who want the underlying detail.</t>
  </si>
  <si>
    <t>DRAWN FROM THE DATA SHEET</t>
  </si>
  <si>
    <t>Monthly P&amp;L</t>
  </si>
  <si>
    <t>Line item</t>
  </si>
  <si>
    <t>FY Total</t>
  </si>
  <si>
    <t>Cost of sales</t>
  </si>
  <si>
    <t>Wages and salaries</t>
  </si>
  <si>
    <t>Other opex</t>
  </si>
  <si>
    <t>D&amp;A</t>
  </si>
  <si>
    <t>Revenue FY ties to Data Revenue FY</t>
  </si>
  <si>
    <t>Net profit FY equals sum of monthly Net profit</t>
  </si>
  <si>
    <t>CLOSING BALANCE PER BANK ACCOUNT</t>
  </si>
  <si>
    <t>Cash position</t>
  </si>
  <si>
    <t>Monthly closing cash balance for each bank account, with a Total cash row and a trend chart. Inputs are set on the Internal Data Measures tab.</t>
  </si>
  <si>
    <t>DRAWN FROM INTERNAL DATA MEASURES</t>
  </si>
  <si>
    <t>Closing cash balance by bank account</t>
  </si>
  <si>
    <t>Bank account</t>
  </si>
  <si>
    <t>Latest</t>
  </si>
  <si>
    <t>Operating</t>
  </si>
  <si>
    <t>Savings</t>
  </si>
  <si>
    <t>Trust</t>
  </si>
  <si>
    <t>Sum of bank account totals equals Total cash row</t>
  </si>
  <si>
    <t>Latest column ties to last month value on the same row</t>
  </si>
  <si>
    <t>FREE-FORM BOARD NOTES</t>
  </si>
  <si>
    <t>Commentary</t>
  </si>
  <si>
    <t>Use these blocks to capture the narrative behind the numbers. The Executive Summary sits on the One Page sheet next to the KPIs; this tab holds the longer form notes for board members who want detail.</t>
  </si>
  <si>
    <t>BLOCK 1</t>
  </si>
  <si>
    <t>Executive summary</t>
  </si>
  <si>
    <t>Three to five sentences summarising the month in your own words.</t>
  </si>
  <si>
    <t>BLOCK 2</t>
  </si>
  <si>
    <t>Trading update</t>
  </si>
  <si>
    <t>What is happening in the business this month? Sales pipeline, customer wins or losses, capacity utilisation.</t>
  </si>
  <si>
    <t>BLOCK 3</t>
  </si>
  <si>
    <t>Financial position</t>
  </si>
  <si>
    <t>Movement in cash, debtors, creditors. Any covenant or working-capital concerns.</t>
  </si>
  <si>
    <t>BLOCK 4</t>
  </si>
  <si>
    <t>Key risks</t>
  </si>
  <si>
    <t>What could go wrong? Material exposures, customer concentration, regulatory matters.</t>
  </si>
  <si>
    <t>BLOCK 5</t>
  </si>
  <si>
    <t>Decisions sought</t>
  </si>
  <si>
    <t>What does the board need to decide this month? Investment approvals, hires, capital raises.</t>
  </si>
  <si>
    <t>SINGLE SOURCE OF TRUTH</t>
  </si>
  <si>
    <t>Drop your data here</t>
  </si>
  <si>
    <t>Paste your Profit and Loss by Month export below. Each row is one account; the Report line column drives the analytical aggregation. The cash balance per bank account sits on the Internal Data Measures tab; cash is not exported from a P&amp;L report.</t>
  </si>
  <si>
    <t>PASTE FROM YOUR ACCOUNTING SOFTWARE</t>
  </si>
  <si>
    <t>Profit and loss accounts</t>
  </si>
  <si>
    <t>Code</t>
  </si>
  <si>
    <t>Account name</t>
  </si>
  <si>
    <t>Account type</t>
  </si>
  <si>
    <t>Report line</t>
  </si>
  <si>
    <t>FY total</t>
  </si>
  <si>
    <t>200</t>
  </si>
  <si>
    <t>Sales - Wholesale</t>
  </si>
  <si>
    <t>210</t>
  </si>
  <si>
    <t>Sales - Retail</t>
  </si>
  <si>
    <t>220</t>
  </si>
  <si>
    <t>Sales - Online</t>
  </si>
  <si>
    <t>290</t>
  </si>
  <si>
    <t>Other Income</t>
  </si>
  <si>
    <t>310</t>
  </si>
  <si>
    <t>Cost of Goods Sold</t>
  </si>
  <si>
    <t>Direct Costs</t>
  </si>
  <si>
    <t>320</t>
  </si>
  <si>
    <t>Purchases - Materials</t>
  </si>
  <si>
    <t>477</t>
  </si>
  <si>
    <t>Wages and Salaries</t>
  </si>
  <si>
    <t>Expense</t>
  </si>
  <si>
    <t>Wages</t>
  </si>
  <si>
    <t>478</t>
  </si>
  <si>
    <t>Superannuation</t>
  </si>
  <si>
    <t>479</t>
  </si>
  <si>
    <t>Workers Compensation</t>
  </si>
  <si>
    <t>480</t>
  </si>
  <si>
    <t>Annual Leave Provision</t>
  </si>
  <si>
    <t>469</t>
  </si>
  <si>
    <t>Rent</t>
  </si>
  <si>
    <t>Overheads</t>
  </si>
  <si>
    <t>451</t>
  </si>
  <si>
    <t>Light Power Heating</t>
  </si>
  <si>
    <t>433</t>
  </si>
  <si>
    <t>Insurance</t>
  </si>
  <si>
    <t>461</t>
  </si>
  <si>
    <t>Marketing and Advertising</t>
  </si>
  <si>
    <t>463</t>
  </si>
  <si>
    <t>Office Expenses</t>
  </si>
  <si>
    <t>466</t>
  </si>
  <si>
    <t>Accounting and Legal Fees</t>
  </si>
  <si>
    <t>416</t>
  </si>
  <si>
    <t>Depreciation</t>
  </si>
  <si>
    <t>INPUTS THAT DO NOT COME FROM THE P&amp;L</t>
  </si>
  <si>
    <t>Internal data measures</t>
  </si>
  <si>
    <t>Cash balance by bank account is an input the Profit and Loss report does not provide; pull it from the Balance Sheet report or your bank reconciliation. Replace the amber-bordered figures with your own.</t>
  </si>
  <si>
    <t>SECTION 1   USED ON: CASH POSITION TAB</t>
  </si>
  <si>
    <t>Monthly closing cash balance per bank account</t>
  </si>
  <si>
    <t>POPULATE THIS WORKBOOK</t>
  </si>
  <si>
    <t>Connect your accounting data</t>
  </si>
  <si>
    <t>Option 1   Enter the data yourself</t>
  </si>
  <si>
    <t>Export the relevant report from your accounting software (e.g. board reporting pack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</si>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</sst>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1">
    <numFmt numFmtId="164" formatCode="_-&quot;$&quot;* #,##0_-;[Red]_-&quot;$&quot;* (#,##0)_-;_-&quot;$&quot;* &quot;-&quot;_-;_-@_-"/>
  </numFmts>
  <fonts count="17">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20"/>
      <color rgb="FF1A1A1A"/>
      <name val="Arial"/>
      <family val="2"/>
    </font>
    <font>
      <b/>
      <sz val="14"/>
      <color rgb="FF1A1A1A"/>
      <name val="Arial"/>
      <family val="2"/>
    </font>
    <font>
      <b/>
      <sz val="10"/>
      <color rgb="FFFFFFFF"/>
      <name val="Arial"/>
      <family val="2"/>
    </font>
    <font>
      <b/>
      <sz val="10"/>
      <color rgb="FF707070"/>
      <name val="Arial"/>
      <family val="2"/>
    </font>
    <font>
      <b/>
      <sz val="10"/>
      <color rgb="FF1A1A1A"/>
      <name val="Arial"/>
      <family val="2"/>
    </font>
    <font>
      <b/>
      <sz val="11"/>
      <color rgb="FFFFFFFF"/>
      <name val="Arial"/>
      <family val="2"/>
    </font>
    <font>
      <sz val="10"/>
      <color rgb="FF2D7A55"/>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FFF"/>
        <bgColor indexed="64"/>
      </patternFill>
    </fill>
    <fill>
      <patternFill patternType="solid">
        <fgColor rgb="FFFFFEF7"/>
        <bgColor indexed="64"/>
      </patternFill>
    </fill>
  </fills>
  <borders count="5">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right/>
      <top style="medium">
        <color rgb="FF3A9E6E"/>
      </top>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31">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8" fillId="5" borderId="0" xfId="0" applyFont="1" applyFill="1" applyAlignment="1">
      <alignment horizontal="left" vertical="center" indent="1"/>
    </xf>
    <xf numFmtId="164" fontId="10" fillId="5" borderId="0" xfId="0" applyNumberFormat="1" applyFont="1" applyFill="1" applyAlignment="1">
      <alignment horizontal="left" vertical="center" indent="1"/>
    </xf>
    <xf numFmtId="0" fontId="6" fillId="5" borderId="0" xfId="0" applyFont="1" applyFill="1" applyAlignment="1">
      <alignment horizontal="left" vertical="center" indent="1"/>
    </xf>
    <xf numFmtId="0" fontId="11" fillId="0" borderId="0" xfId="0" applyFont="1" applyAlignment="1">
      <alignment horizontal="left" vertical="center"/>
    </xf>
    <xf numFmtId="0" fontId="12" fillId="2" borderId="1" xfId="0" applyFont="1" applyFill="1" applyBorder="1" applyAlignment="1">
      <alignment horizontal="left" vertical="center" wrapText="1"/>
    </xf>
    <xf numFmtId="0" fontId="12"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4" fontId="1" fillId="5" borderId="2" xfId="0" applyNumberFormat="1" applyFont="1" applyFill="1" applyBorder="1" applyAlignment="1">
      <alignment horizontal="right" vertical="center"/>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right" vertical="center"/>
    </xf>
    <xf numFmtId="0" fontId="13" fillId="6" borderId="2" xfId="0" applyFont="1" applyFill="1" applyBorder="1" applyAlignment="1">
      <alignment horizontal="center" vertical="center"/>
    </xf>
    <xf numFmtId="0" fontId="14" fillId="6" borderId="2" xfId="0" applyFont="1" applyFill="1" applyBorder="1" applyAlignment="1">
      <alignment horizontal="left" vertical="center"/>
    </xf>
    <xf numFmtId="164" fontId="14" fillId="6" borderId="2" xfId="0" applyNumberFormat="1" applyFont="1" applyFill="1" applyBorder="1" applyAlignment="1">
      <alignment horizontal="right" vertical="center"/>
    </xf>
    <xf numFmtId="0" fontId="15" fillId="2" borderId="3" xfId="0" applyFont="1" applyFill="1" applyBorder="1" applyAlignment="1">
      <alignment horizontal="left" vertical="center" indent="1"/>
    </xf>
    <xf numFmtId="164" fontId="15" fillId="2" borderId="3" xfId="0" applyNumberFormat="1" applyFont="1" applyFill="1" applyBorder="1" applyAlignment="1">
      <alignment horizontal="right" vertical="center"/>
    </xf>
    <xf numFmtId="0" fontId="16" fillId="7" borderId="4" xfId="0" applyFont="1" applyFill="1" applyBorder="1" applyAlignment="1">
      <alignment horizontal="left" vertical="center" indent="1"/>
    </xf>
    <xf numFmtId="164" fontId="16" fillId="7" borderId="4" xfId="0" applyNumberFormat="1" applyFont="1" applyFill="1" applyBorder="1" applyAlignment="1">
      <alignment horizontal="right" vertical="center"/>
    </xf>
    <xf numFmtId="0" fontId="14" fillId="5" borderId="2" xfId="0" applyFont="1" applyFill="1" applyBorder="1" applyAlignment="1">
      <alignment horizontal="left" vertical="center" indent="1"/>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 Id="rId11"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baseline="0">
                <a:solidFill>
                  <a:srgbClr val="1A1A1A"/>
                </a:solidFill>
                <a:latin typeface="Arial"/>
              </a:defRPr>
            </a:pPr>
            <a:r>
              <a:rPr lang="en-US" sz="1200" b="1" baseline="0">
                <a:solidFill>
                  <a:srgbClr val="1A1A1A"/>
                </a:solidFill>
                <a:latin typeface="Arial"/>
              </a:rPr>
              <a:t>Total cash trend</a:t>
            </a:r>
          </a:p>
        </c:rich>
      </c:tx>
      <c:layout/>
    </c:title>
    <c:plotArea>
      <c:layout/>
      <c:lineChart>
        <c:grouping val="standard"/>
        <c:ser>
          <c:idx val="0"/>
          <c:order val="0"/>
          <c:tx>
            <c:v>Total cash</c:v>
          </c:tx>
          <c:spPr>
            <a:ln w="28575">
              <a:solidFill>
                <a:srgbClr val="3A9E6E"/>
              </a:solidFill>
            </a:ln>
          </c:spPr>
          <c:marker>
            <c:symbol val="circle"/>
            <c:size val="5"/>
            <c:spPr>
              <a:solidFill>
                <a:srgbClr val="3A9E6E"/>
              </a:solidFill>
              <a:ln>
                <a:solidFill>
                  <a:srgbClr val="3A9E6E"/>
                </a:solidFill>
              </a:ln>
            </c:spPr>
          </c:marker>
          <c:cat>
            <c:strRef>
              <c:f>'Cash Position'!$C$9:$N$9</c:f>
              <c:strCache>
                <c:ptCount val="12"/>
                <c:pt idx="0">
                  <c:v>Dec 24</c:v>
                </c:pt>
                <c:pt idx="1">
                  <c:v>Jan 25</c:v>
                </c:pt>
                <c:pt idx="2">
                  <c:v>Feb 25</c:v>
                </c:pt>
                <c:pt idx="3">
                  <c:v>Mar 25</c:v>
                </c:pt>
                <c:pt idx="4">
                  <c:v>Apr 25</c:v>
                </c:pt>
                <c:pt idx="5">
                  <c:v>May 25</c:v>
                </c:pt>
                <c:pt idx="6">
                  <c:v>Jun 25</c:v>
                </c:pt>
                <c:pt idx="7">
                  <c:v>Jul 25</c:v>
                </c:pt>
                <c:pt idx="8">
                  <c:v>Aug 25</c:v>
                </c:pt>
                <c:pt idx="9">
                  <c:v>Sep 25</c:v>
                </c:pt>
                <c:pt idx="10">
                  <c:v>Oct 25</c:v>
                </c:pt>
                <c:pt idx="11">
                  <c:v>Nov 25</c:v>
                </c:pt>
              </c:strCache>
            </c:strRef>
          </c:cat>
          <c:val>
            <c:numRef>
              <c:f>'Cash Position'!$C$13:$N$13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marker val="1"/>
        <c:axId val="50010001"/>
        <c:axId val="50010002"/>
      </c:lineChart>
      <c:catAx>
        <c:axId val="50010001"/>
        <c:scaling>
          <c:orientation val="minMax"/>
        </c:scaling>
        <c:axPos val="b"/>
        <c:tickLblPos val="nextTo"/>
        <c:spPr>
          <a:ln>
            <a:solidFill>
              <a:srgbClr val="D0D0D0"/>
            </a:solidFill>
          </a:ln>
        </c:spPr>
        <c:txPr>
          <a:bodyPr/>
          <a:lstStyle/>
          <a:p>
            <a:pPr>
              <a:defRPr sz="900" baseline="0">
                <a:solidFill>
                  <a:srgbClr val="707070"/>
                </a:solidFill>
                <a:latin typeface="Arial"/>
              </a:defRPr>
            </a:pPr>
            <a:endParaRPr lang="en-US"/>
          </a:p>
        </c:txPr>
        <c:crossAx val="50010002"/>
        <c:crosses val="autoZero"/>
        <c:auto val="1"/>
        <c:lblAlgn val="ctr"/>
        <c:lblOffset val="100"/>
      </c:catAx>
      <c:valAx>
        <c:axId val="50010002"/>
        <c:scaling>
          <c:orientation val="minMax"/>
        </c:scaling>
        <c:axPos val="l"/>
        <c:majorGridlines>
          <c:spPr>
            <a:ln w="9525">
              <a:solidFill>
                <a:srgbClr val="F4F4F4"/>
              </a:solidFill>
            </a:ln>
          </c:spPr>
        </c:majorGridlines>
        <c:numFmt formatCode="General" sourceLinked="1"/>
        <c:tickLblPos val="nextTo"/>
        <c:spPr>
          <a:ln>
            <a:noFill/>
          </a:ln>
        </c:spPr>
        <c:txPr>
          <a:bodyPr/>
          <a:lstStyle/>
          <a:p>
            <a:pPr>
              <a:defRPr sz="900" baseline="0">
                <a:solidFill>
                  <a:srgbClr val="707070"/>
                </a:solidFill>
                <a:latin typeface="Arial"/>
              </a:defRPr>
            </a:pPr>
            <a:endParaRPr lang="en-US"/>
          </a:p>
        </c:txPr>
        <c:crossAx val="50010001"/>
        <c:crosses val="autoZero"/>
        <c:crossBetween val="between"/>
      </c:valAx>
      <c:spPr>
        <a:solidFill>
          <a:srgbClr val="FFFFFF"/>
        </a:solidFill>
        <a:ln>
          <a:noFill/>
        </a:ln>
      </c:spPr>
    </c:plotArea>
    <c:plotVisOnly val="1"/>
  </c:chart>
  <c:spPr>
    <a:solidFill>
      <a:srgbClr val="FFFFFF"/>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13</xdr:col>
      <xdr:colOff>38100</xdr:colOff>
      <xdr:row>0</xdr:row>
      <xdr:rowOff>38100</xdr:rowOff>
    </xdr:from>
    <xdr:to>
      <xdr:col>13</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9591675"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17</xdr:col>
      <xdr:colOff>38100</xdr:colOff>
      <xdr:row>0</xdr:row>
      <xdr:rowOff>38100</xdr:rowOff>
    </xdr:from>
    <xdr:to>
      <xdr:col>18</xdr:col>
      <xdr:colOff>104294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3506450"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17</xdr:col>
      <xdr:colOff>38100</xdr:colOff>
      <xdr:row>0</xdr:row>
      <xdr:rowOff>38100</xdr:rowOff>
    </xdr:from>
    <xdr:to>
      <xdr:col>18</xdr:col>
      <xdr:colOff>104294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3239750" y="38100"/>
          <a:ext cx="675794" cy="652929"/>
        </a:xfrm>
        <a:prstGeom prst="rect">
          <a:avLst/>
        </a:prstGeom>
      </xdr:spPr>
    </xdr:pic>
    <xdr:clientData/>
  </xdr:twoCellAnchor>
  <xdr:twoCellAnchor>
    <xdr:from>
      <xdr:col>1</xdr:col>
      <xdr:colOff>0</xdr:colOff>
      <xdr:row>20</xdr:row>
      <xdr:rowOff>0</xdr:rowOff>
    </xdr:from>
    <xdr:to>
      <xdr:col>8</xdr:col>
      <xdr:colOff>657225</xdr:colOff>
      <xdr:row>34</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13</xdr:col>
      <xdr:colOff>38100</xdr:colOff>
      <xdr:row>0</xdr:row>
      <xdr:rowOff>38100</xdr:rowOff>
    </xdr:from>
    <xdr:to>
      <xdr:col>13</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791575" y="38100"/>
          <a:ext cx="675794" cy="6529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17</xdr:col>
      <xdr:colOff>38100</xdr:colOff>
      <xdr:row>0</xdr:row>
      <xdr:rowOff>38100</xdr:rowOff>
    </xdr:from>
    <xdr:to>
      <xdr:col>17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4049375" y="38100"/>
          <a:ext cx="675794" cy="6529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17</xdr:col>
      <xdr:colOff>38100</xdr:colOff>
      <xdr:row>0</xdr:row>
      <xdr:rowOff>38100</xdr:rowOff>
    </xdr:from>
    <xdr:to>
      <xdr:col>17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3716000" y="38100"/>
          <a:ext cx="675794" cy="6529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sheetPr>
    <tabColor rgb="FF3A9E6E"/>
  </sheetPr>
  <dimension ref="A1:M40"/>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ht="22" customHeight="1">
      <c r="B24" s="3" t="s">
        <v>19</v>
      </c>
      <c r="D24" s="8" t="s">
        <v>20</v>
      </c>
      <c r="E24" s="8"/>
      <c r="F24" s="8"/>
      <c r="G24" s="8"/>
      <c r="H24" s="8"/>
      <c r="I24" s="8"/>
      <c r="J24" s="8"/>
      <c r="K24" s="8"/>
      <c r="L24" s="8"/>
      <c r="M24" s="4"/>
    </row>
    <row r="25" spans="2:13">
      <c r="M25" s="4"/>
    </row>
    <row r="26" spans="2:13" ht="18" customHeight="1">
      <c r="B26" s="3" t="s">
        <v>21</v>
      </c>
      <c r="M26" s="4"/>
    </row>
    <row r="27" spans="2:13" ht="24" customHeight="1">
      <c r="B27" s="6" t="s">
        <v>22</v>
      </c>
      <c r="C27" s="6"/>
      <c r="D27" s="6"/>
      <c r="E27" s="6"/>
      <c r="F27" s="6"/>
      <c r="G27" s="6"/>
      <c r="H27" s="6"/>
      <c r="I27" s="6"/>
      <c r="J27" s="6"/>
      <c r="K27" s="6"/>
      <c r="L27" s="6"/>
      <c r="M27" s="4"/>
    </row>
    <row r="28" spans="2:13" ht="22" customHeight="1">
      <c r="B28" s="3" t="s">
        <v>23</v>
      </c>
      <c r="F28" s="8" t="s">
        <v>24</v>
      </c>
      <c r="G28" s="8"/>
      <c r="H28" s="8"/>
      <c r="I28" s="8"/>
      <c r="J28" s="8"/>
      <c r="K28" s="8"/>
      <c r="L28" s="8"/>
      <c r="M28" s="4"/>
    </row>
    <row r="29" spans="2:13" ht="22" customHeight="1">
      <c r="B29" s="3" t="s">
        <v>25</v>
      </c>
      <c r="F29" s="8" t="s">
        <v>26</v>
      </c>
      <c r="G29" s="8"/>
      <c r="H29" s="8"/>
      <c r="I29" s="8"/>
      <c r="J29" s="8"/>
      <c r="K29" s="8"/>
      <c r="L29" s="8"/>
      <c r="M29" s="4"/>
    </row>
    <row r="30" spans="2:13" ht="22" customHeight="1">
      <c r="B30" s="3" t="s">
        <v>27</v>
      </c>
      <c r="F30" s="8" t="s">
        <v>28</v>
      </c>
      <c r="G30" s="8"/>
      <c r="H30" s="8"/>
      <c r="I30" s="8"/>
      <c r="J30" s="8"/>
      <c r="K30" s="8"/>
      <c r="L30" s="8"/>
      <c r="M30" s="4"/>
    </row>
    <row r="31" spans="2:13">
      <c r="M31" s="4"/>
    </row>
    <row r="32" spans="2:13" ht="18" customHeight="1">
      <c r="B32" s="3" t="s">
        <v>29</v>
      </c>
      <c r="C32" s="3"/>
      <c r="D32" s="3"/>
      <c r="E32" s="3"/>
      <c r="F32" s="3"/>
      <c r="G32" s="3"/>
      <c r="H32" s="3"/>
      <c r="I32" s="3"/>
      <c r="J32" s="3"/>
      <c r="K32" s="3"/>
      <c r="L32" s="3"/>
      <c r="M32" s="4"/>
    </row>
    <row r="33" spans="2:13" ht="24" customHeight="1">
      <c r="B33" s="7" t="s">
        <v>30</v>
      </c>
      <c r="C33" s="7"/>
      <c r="D33" s="7"/>
      <c r="E33" s="7"/>
      <c r="F33" s="7"/>
      <c r="G33" s="7"/>
      <c r="H33" s="7"/>
      <c r="I33" s="7"/>
      <c r="J33" s="7"/>
      <c r="K33" s="7"/>
      <c r="L33" s="7"/>
      <c r="M33" s="4"/>
    </row>
    <row r="34" spans="2:13" ht="18" customHeight="1">
      <c r="B34" s="3" t="s">
        <v>31</v>
      </c>
      <c r="C34" s="3"/>
      <c r="D34" s="3"/>
      <c r="E34" s="3"/>
      <c r="F34" s="3"/>
      <c r="G34" s="3"/>
      <c r="H34" s="3"/>
      <c r="I34" s="3"/>
      <c r="J34" s="3"/>
      <c r="K34" s="3"/>
      <c r="L34" s="3"/>
      <c r="M34" s="4"/>
    </row>
    <row r="35" spans="2:13" ht="38" customHeight="1">
      <c r="B35" s="7" t="s">
        <v>32</v>
      </c>
      <c r="C35" s="7"/>
      <c r="D35" s="7"/>
      <c r="E35" s="7"/>
      <c r="F35" s="7"/>
      <c r="G35" s="7"/>
      <c r="H35" s="7"/>
      <c r="I35" s="7"/>
      <c r="J35" s="7"/>
      <c r="K35" s="7"/>
      <c r="L35" s="7"/>
      <c r="M35" s="4"/>
    </row>
    <row r="36" spans="2:13" ht="18" customHeight="1">
      <c r="B36" s="3" t="s">
        <v>33</v>
      </c>
      <c r="C36" s="3"/>
      <c r="D36" s="3"/>
      <c r="E36" s="3"/>
      <c r="F36" s="3"/>
      <c r="G36" s="3"/>
      <c r="H36" s="3"/>
      <c r="I36" s="3"/>
      <c r="J36" s="3"/>
      <c r="K36" s="3"/>
      <c r="L36" s="3"/>
      <c r="M36" s="4"/>
    </row>
    <row r="37" spans="2:13" ht="34" customHeight="1">
      <c r="B37" s="9" t="s">
        <v>34</v>
      </c>
      <c r="C37" s="9"/>
      <c r="D37" s="9"/>
      <c r="E37" s="9"/>
      <c r="F37" s="9"/>
      <c r="G37" s="9"/>
      <c r="H37" s="9"/>
      <c r="I37" s="9"/>
      <c r="J37" s="9"/>
      <c r="K37" s="9"/>
      <c r="L37" s="9"/>
      <c r="M37" s="4"/>
    </row>
    <row r="38" spans="2:13">
      <c r="M38" s="4"/>
    </row>
    <row r="39" spans="2:13" ht="28" customHeight="1">
      <c r="B39" s="10" t="s">
        <v>35</v>
      </c>
      <c r="C39" s="10"/>
      <c r="D39" s="10"/>
      <c r="E39" s="10"/>
      <c r="F39" s="10"/>
      <c r="G39" s="10"/>
      <c r="H39" s="10"/>
      <c r="I39" s="10"/>
      <c r="J39" s="10"/>
      <c r="K39" s="10"/>
      <c r="L39" s="10"/>
      <c r="M39" s="4"/>
    </row>
    <row r="40" spans="2:13" ht="28" customHeight="1">
      <c r="B40" s="10"/>
      <c r="C40" s="10"/>
      <c r="D40" s="10"/>
      <c r="E40" s="10"/>
      <c r="F40" s="10"/>
      <c r="G40" s="10"/>
      <c r="H40" s="10"/>
      <c r="I40" s="10"/>
      <c r="J40" s="10"/>
      <c r="K40" s="10"/>
      <c r="L40" s="10"/>
      <c r="M40" s="4"/>
    </row>
  </sheetData>
  <mergeCells count="21">
    <mergeCell ref="B9:L9"/>
    <mergeCell ref="C12:L12"/>
    <mergeCell ref="C13:L13"/>
    <mergeCell ref="C14:L14"/>
    <mergeCell ref="B17:L17"/>
    <mergeCell ref="B20:L20"/>
    <mergeCell ref="D21:L21"/>
    <mergeCell ref="D22:L22"/>
    <mergeCell ref="D23:L23"/>
    <mergeCell ref="D24:L24"/>
    <mergeCell ref="B27:L27"/>
    <mergeCell ref="F28:L28"/>
    <mergeCell ref="F29:L29"/>
    <mergeCell ref="F30:L30"/>
    <mergeCell ref="B32:L32"/>
    <mergeCell ref="B33:L33"/>
    <mergeCell ref="B34:L34"/>
    <mergeCell ref="B35:L35"/>
    <mergeCell ref="B36:L36"/>
    <mergeCell ref="B37:L37"/>
    <mergeCell ref="B39:L40"/>
  </mergeCells>
  <hyperlinks>
    <hyperlink ref="B39"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O26"/>
  <sheetViews>
    <sheetView showGridLines="0" workbookViewId="0"/>
  </sheetViews>
  <sheetFormatPr defaultRowHeight="15"/>
  <cols>
    <col min="1" max="1" width="2.7109375" customWidth="1"/>
    <col min="2" max="2" width="22.7109375" customWidth="1"/>
    <col min="3" max="14" width="10.7109375" customWidth="1"/>
    <col min="15" max="15" width="14.7109375" customWidth="1"/>
    <col min="16" max="16" width="2.7109375" customWidth="1"/>
  </cols>
  <sheetData>
    <row r="1" spans="1:15" ht="14" customHeight="1">
      <c r="A1" s="1"/>
      <c r="B1" s="1"/>
      <c r="C1" s="1"/>
      <c r="D1" s="1"/>
      <c r="E1" s="1"/>
      <c r="F1" s="1"/>
      <c r="G1" s="1"/>
      <c r="H1" s="1"/>
      <c r="I1" s="1"/>
      <c r="J1" s="1"/>
      <c r="K1" s="1"/>
      <c r="L1" s="1"/>
      <c r="M1" s="1"/>
      <c r="N1" s="1"/>
      <c r="O1" s="1"/>
    </row>
    <row r="2" spans="1:15" ht="16" customHeight="1">
      <c r="A2" s="1"/>
      <c r="B2" s="11" t="s">
        <v>36</v>
      </c>
      <c r="C2" s="11"/>
      <c r="D2" s="11"/>
      <c r="E2" s="11"/>
      <c r="F2" s="11"/>
      <c r="G2" s="11"/>
      <c r="H2" s="11"/>
      <c r="I2" s="11"/>
      <c r="J2" s="11"/>
      <c r="K2" s="11"/>
      <c r="L2" s="11"/>
      <c r="M2" s="11"/>
      <c r="N2" s="1"/>
      <c r="O2" s="1"/>
    </row>
    <row r="3" spans="1:15" ht="26" customHeight="1">
      <c r="A3" s="1"/>
      <c r="B3" s="12" t="s">
        <v>37</v>
      </c>
      <c r="C3" s="12"/>
      <c r="D3" s="12"/>
      <c r="E3" s="12"/>
      <c r="F3" s="12"/>
      <c r="G3" s="12"/>
      <c r="H3" s="12"/>
      <c r="I3" s="12"/>
      <c r="J3" s="12"/>
      <c r="K3" s="12"/>
      <c r="L3" s="12"/>
      <c r="M3" s="12"/>
      <c r="N3" s="1"/>
      <c r="O3" s="1"/>
    </row>
    <row r="4" spans="1:15" ht="4" customHeight="1">
      <c r="A4" s="2"/>
      <c r="B4" s="2"/>
      <c r="C4" s="2"/>
      <c r="D4" s="2"/>
      <c r="E4" s="2"/>
      <c r="F4" s="2"/>
      <c r="G4" s="2"/>
      <c r="H4" s="2"/>
      <c r="I4" s="2"/>
      <c r="J4" s="2"/>
      <c r="K4" s="2"/>
      <c r="L4" s="2"/>
      <c r="M4" s="2"/>
      <c r="N4" s="2"/>
      <c r="O4" s="2"/>
    </row>
    <row r="5" spans="1:15" ht="48" customHeight="1">
      <c r="B5" s="6" t="s">
        <v>38</v>
      </c>
      <c r="C5" s="6"/>
      <c r="D5" s="6"/>
      <c r="E5" s="6"/>
      <c r="F5" s="6"/>
      <c r="G5" s="6"/>
      <c r="H5" s="6"/>
      <c r="I5" s="6"/>
      <c r="J5" s="6"/>
      <c r="K5" s="6"/>
      <c r="L5" s="6"/>
      <c r="M5" s="6"/>
      <c r="N5" s="6"/>
    </row>
    <row r="7" spans="1:15" ht="18" customHeight="1">
      <c r="B7" s="13" t="s">
        <v>39</v>
      </c>
      <c r="C7" s="13"/>
      <c r="D7" s="13"/>
      <c r="E7" s="13" t="s">
        <v>40</v>
      </c>
      <c r="F7" s="13"/>
      <c r="G7" s="13"/>
      <c r="H7" s="13" t="s">
        <v>41</v>
      </c>
      <c r="I7" s="13"/>
      <c r="J7" s="13"/>
      <c r="K7" s="13" t="s">
        <v>42</v>
      </c>
      <c r="L7" s="13"/>
      <c r="M7" s="13"/>
    </row>
    <row r="8" spans="1:15" ht="32" customHeight="1">
      <c r="B8" s="14">
        <f>SUMIFS('Data'!$Q$10:$Q$26,'Data'!$E$10:$E$26,"Revenue")</f>
        <v>0</v>
      </c>
      <c r="C8" s="14"/>
      <c r="D8" s="14"/>
      <c r="E8" s="14">
        <f>SUMIFS('Data'!$Q$10:$Q$26,'Data'!$E$10:$E$26,"Revenue")-SUMIFS('Data'!$Q$10:$Q$26,'Data'!$E$10:$E$26,"Cost of sales")</f>
        <v>0</v>
      </c>
      <c r="F8" s="14"/>
      <c r="G8" s="14"/>
      <c r="H8" s="14">
        <f>SUMIFS('Data'!$Q$10:$Q$26,'Data'!$E$10:$E$26,"Revenue")-SUMIFS('Data'!$Q$10:$Q$26,'Data'!$E$10:$E$26,"Cost of sales")-SUMIFS('Data'!$Q$10:$Q$26,'Data'!$E$10:$E$26,"Wages")-SUMIFS('Data'!$Q$10:$Q$26,'Data'!$E$10:$E$26,"Other opex")</f>
        <v>0</v>
      </c>
      <c r="I8" s="14"/>
      <c r="J8" s="14"/>
      <c r="K8" s="14">
        <f>'Internal Data Measures'!N12</f>
        <v>0</v>
      </c>
      <c r="L8" s="14"/>
      <c r="M8" s="14"/>
    </row>
    <row r="9" spans="1:15" ht="18" customHeight="1">
      <c r="B9" s="15">
        <f>IF((SUMIFS('Data'!$P$10:$P$26,'Data'!$E$10:$E$26,"Revenue"))=0,"n/a","vs prior month  "&amp;TEXT(((SUMIFS('Data'!$Q$10:$Q$26,'Data'!$E$10:$E$26,"Revenue"))-(SUMIFS('Data'!$P$10:$P$26,'Data'!$E$10:$E$26,"Revenue")))/ABS(SUMIFS('Data'!$P$10:$P$26,'Data'!$E$10:$E$26,"Revenue")),"+0.0%;-0.0%"))</f>
        <v>0</v>
      </c>
      <c r="C9" s="15"/>
      <c r="D9" s="15"/>
      <c r="E9" s="15">
        <f>IF((SUMIFS('Data'!$P$10:$P$26,'Data'!$E$10:$E$26,"Revenue")-SUMIFS('Data'!$P$10:$P$26,'Data'!$E$10:$E$26,"Cost of sales"))=0,"n/a","vs prior month  "&amp;TEXT(((SUMIFS('Data'!$Q$10:$Q$26,'Data'!$E$10:$E$26,"Revenue")-SUMIFS('Data'!$Q$10:$Q$26,'Data'!$E$10:$E$26,"Cost of sales"))-(SUMIFS('Data'!$P$10:$P$26,'Data'!$E$10:$E$26,"Revenue")-SUMIFS('Data'!$P$10:$P$26,'Data'!$E$10:$E$26,"Cost of sales")))/ABS(SUMIFS('Data'!$P$10:$P$26,'Data'!$E$10:$E$26,"Revenue")-SUMIFS('Data'!$P$10:$P$26,'Data'!$E$10:$E$26,"Cost of sales")),"+0.0%;-0.0%"))</f>
        <v>0</v>
      </c>
      <c r="F9" s="15"/>
      <c r="G9" s="15"/>
      <c r="H9" s="15">
        <f>IF((SUMIFS('Data'!$P$10:$P$26,'Data'!$E$10:$E$26,"Revenue")-SUMIFS('Data'!$P$10:$P$26,'Data'!$E$10:$E$26,"Cost of sales")-SUMIFS('Data'!$P$10:$P$26,'Data'!$E$10:$E$26,"Wages")-SUMIFS('Data'!$P$10:$P$26,'Data'!$E$10:$E$26,"Other opex"))=0,"n/a","vs prior month  "&amp;TEXT(((SUMIFS('Data'!$Q$10:$Q$26,'Data'!$E$10:$E$26,"Revenue")-SUMIFS('Data'!$Q$10:$Q$26,'Data'!$E$10:$E$26,"Cost of sales")-SUMIFS('Data'!$Q$10:$Q$26,'Data'!$E$10:$E$26,"Wages")-SUMIFS('Data'!$Q$10:$Q$26,'Data'!$E$10:$E$26,"Other opex"))-(SUMIFS('Data'!$P$10:$P$26,'Data'!$E$10:$E$26,"Revenue")-SUMIFS('Data'!$P$10:$P$26,'Data'!$E$10:$E$26,"Cost of sales")-SUMIFS('Data'!$P$10:$P$26,'Data'!$E$10:$E$26,"Wages")-SUMIFS('Data'!$P$10:$P$26,'Data'!$E$10:$E$26,"Other opex")))/ABS(SUMIFS('Data'!$P$10:$P$26,'Data'!$E$10:$E$26,"Revenue")-SUMIFS('Data'!$P$10:$P$26,'Data'!$E$10:$E$26,"Cost of sales")-SUMIFS('Data'!$P$10:$P$26,'Data'!$E$10:$E$26,"Wages")-SUMIFS('Data'!$P$10:$P$26,'Data'!$E$10:$E$26,"Other opex")),"+0.0%;-0.0%"))</f>
        <v>0</v>
      </c>
      <c r="I9" s="15"/>
      <c r="J9" s="15"/>
      <c r="K9" s="15">
        <f>IF(('Internal Data Measures'!M12)=0,"n/a","vs prior month  "&amp;TEXT((('Internal Data Measures'!N12)-('Internal Data Measures'!M12))/ABS('Internal Data Measures'!M12),"+0.0%;-0.0%"))</f>
        <v>0</v>
      </c>
      <c r="L9" s="15"/>
      <c r="M9" s="15"/>
    </row>
    <row r="12" spans="1:15" ht="14" customHeight="1">
      <c r="B12" s="3" t="s">
        <v>43</v>
      </c>
    </row>
    <row r="13" spans="1:15" ht="26" customHeight="1">
      <c r="B13" s="16" t="s">
        <v>44</v>
      </c>
    </row>
    <row r="14" spans="1:15" ht="26" customHeight="1">
      <c r="B14" s="17" t="s">
        <v>45</v>
      </c>
      <c r="C14" s="18" t="s">
        <v>46</v>
      </c>
      <c r="D14" s="18" t="s">
        <v>47</v>
      </c>
      <c r="E14" s="18" t="s">
        <v>48</v>
      </c>
      <c r="F14" s="18" t="s">
        <v>49</v>
      </c>
      <c r="G14" s="18" t="s">
        <v>50</v>
      </c>
      <c r="H14" s="18" t="s">
        <v>51</v>
      </c>
      <c r="I14" s="18" t="s">
        <v>52</v>
      </c>
      <c r="J14" s="18" t="s">
        <v>53</v>
      </c>
      <c r="K14" s="18" t="s">
        <v>54</v>
      </c>
      <c r="L14" s="18" t="s">
        <v>55</v>
      </c>
      <c r="M14" s="18" t="s">
        <v>56</v>
      </c>
      <c r="N14" s="18" t="s">
        <v>57</v>
      </c>
      <c r="O14" s="18" t="s">
        <v>58</v>
      </c>
    </row>
    <row r="15" spans="1:15" ht="22" customHeight="1">
      <c r="B15" s="19" t="s">
        <v>59</v>
      </c>
      <c r="C15" s="20">
        <f>SUMIFS('Data'!$F$10:$F$26,'Data'!$E$10:$E$26,"Revenue")</f>
        <v>0</v>
      </c>
      <c r="D15" s="20">
        <f>SUMIFS('Data'!$G$10:$G$26,'Data'!$E$10:$E$26,"Revenue")</f>
        <v>0</v>
      </c>
      <c r="E15" s="20">
        <f>SUMIFS('Data'!$H$10:$H$26,'Data'!$E$10:$E$26,"Revenue")</f>
        <v>0</v>
      </c>
      <c r="F15" s="20">
        <f>SUMIFS('Data'!$I$10:$I$26,'Data'!$E$10:$E$26,"Revenue")</f>
        <v>0</v>
      </c>
      <c r="G15" s="20">
        <f>SUMIFS('Data'!$J$10:$J$26,'Data'!$E$10:$E$26,"Revenue")</f>
        <v>0</v>
      </c>
      <c r="H15" s="20">
        <f>SUMIFS('Data'!$K$10:$K$26,'Data'!$E$10:$E$26,"Revenue")</f>
        <v>0</v>
      </c>
      <c r="I15" s="20">
        <f>SUMIFS('Data'!$L$10:$L$26,'Data'!$E$10:$E$26,"Revenue")</f>
        <v>0</v>
      </c>
      <c r="J15" s="20">
        <f>SUMIFS('Data'!$M$10:$M$26,'Data'!$E$10:$E$26,"Revenue")</f>
        <v>0</v>
      </c>
      <c r="K15" s="20">
        <f>SUMIFS('Data'!$N$10:$N$26,'Data'!$E$10:$E$26,"Revenue")</f>
        <v>0</v>
      </c>
      <c r="L15" s="20">
        <f>SUMIFS('Data'!$O$10:$O$26,'Data'!$E$10:$E$26,"Revenue")</f>
        <v>0</v>
      </c>
      <c r="M15" s="20">
        <f>SUMIFS('Data'!$P$10:$P$26,'Data'!$E$10:$E$26,"Revenue")</f>
        <v>0</v>
      </c>
      <c r="N15" s="20">
        <f>SUMIFS('Data'!$Q$10:$Q$26,'Data'!$E$10:$E$26,"Revenue")</f>
        <v>0</v>
      </c>
    </row>
    <row r="16" spans="1:15" ht="22" customHeight="1">
      <c r="B16" s="21" t="s">
        <v>60</v>
      </c>
      <c r="C16" s="22">
        <f>SUMIFS('Data'!$F$10:$F$26,'Data'!$E$10:$E$26,"Revenue")-SUMIFS('Data'!$F$10:$F$26,'Data'!$E$10:$E$26,"Cost of sales")</f>
        <v>0</v>
      </c>
      <c r="D16" s="22">
        <f>SUMIFS('Data'!$G$10:$G$26,'Data'!$E$10:$E$26,"Revenue")-SUMIFS('Data'!$G$10:$G$26,'Data'!$E$10:$E$26,"Cost of sales")</f>
        <v>0</v>
      </c>
      <c r="E16" s="22">
        <f>SUMIFS('Data'!$H$10:$H$26,'Data'!$E$10:$E$26,"Revenue")-SUMIFS('Data'!$H$10:$H$26,'Data'!$E$10:$E$26,"Cost of sales")</f>
        <v>0</v>
      </c>
      <c r="F16" s="22">
        <f>SUMIFS('Data'!$I$10:$I$26,'Data'!$E$10:$E$26,"Revenue")-SUMIFS('Data'!$I$10:$I$26,'Data'!$E$10:$E$26,"Cost of sales")</f>
        <v>0</v>
      </c>
      <c r="G16" s="22">
        <f>SUMIFS('Data'!$J$10:$J$26,'Data'!$E$10:$E$26,"Revenue")-SUMIFS('Data'!$J$10:$J$26,'Data'!$E$10:$E$26,"Cost of sales")</f>
        <v>0</v>
      </c>
      <c r="H16" s="22">
        <f>SUMIFS('Data'!$K$10:$K$26,'Data'!$E$10:$E$26,"Revenue")-SUMIFS('Data'!$K$10:$K$26,'Data'!$E$10:$E$26,"Cost of sales")</f>
        <v>0</v>
      </c>
      <c r="I16" s="22">
        <f>SUMIFS('Data'!$L$10:$L$26,'Data'!$E$10:$E$26,"Revenue")-SUMIFS('Data'!$L$10:$L$26,'Data'!$E$10:$E$26,"Cost of sales")</f>
        <v>0</v>
      </c>
      <c r="J16" s="22">
        <f>SUMIFS('Data'!$M$10:$M$26,'Data'!$E$10:$E$26,"Revenue")-SUMIFS('Data'!$M$10:$M$26,'Data'!$E$10:$E$26,"Cost of sales")</f>
        <v>0</v>
      </c>
      <c r="K16" s="22">
        <f>SUMIFS('Data'!$N$10:$N$26,'Data'!$E$10:$E$26,"Revenue")-SUMIFS('Data'!$N$10:$N$26,'Data'!$E$10:$E$26,"Cost of sales")</f>
        <v>0</v>
      </c>
      <c r="L16" s="22">
        <f>SUMIFS('Data'!$O$10:$O$26,'Data'!$E$10:$E$26,"Revenue")-SUMIFS('Data'!$O$10:$O$26,'Data'!$E$10:$E$26,"Cost of sales")</f>
        <v>0</v>
      </c>
      <c r="M16" s="22">
        <f>SUMIFS('Data'!$P$10:$P$26,'Data'!$E$10:$E$26,"Revenue")-SUMIFS('Data'!$P$10:$P$26,'Data'!$E$10:$E$26,"Cost of sales")</f>
        <v>0</v>
      </c>
      <c r="N16" s="22">
        <f>SUMIFS('Data'!$Q$10:$Q$26,'Data'!$E$10:$E$26,"Revenue")-SUMIFS('Data'!$Q$10:$Q$26,'Data'!$E$10:$E$26,"Cost of sales")</f>
        <v>0</v>
      </c>
    </row>
    <row r="17" spans="2:14" ht="22" customHeight="1">
      <c r="B17" s="19" t="s">
        <v>41</v>
      </c>
      <c r="C17" s="20">
        <f>SUMIFS('Data'!$F$10:$F$26,'Data'!$E$10:$E$26,"Revenue")-SUMIFS('Data'!$F$10:$F$26,'Data'!$E$10:$E$26,"Cost of sales")-SUMIFS('Data'!$F$10:$F$26,'Data'!$E$10:$E$26,"Wages")-SUMIFS('Data'!$F$10:$F$26,'Data'!$E$10:$E$26,"Other opex")</f>
        <v>0</v>
      </c>
      <c r="D17" s="20">
        <f>SUMIFS('Data'!$G$10:$G$26,'Data'!$E$10:$E$26,"Revenue")-SUMIFS('Data'!$G$10:$G$26,'Data'!$E$10:$E$26,"Cost of sales")-SUMIFS('Data'!$G$10:$G$26,'Data'!$E$10:$E$26,"Wages")-SUMIFS('Data'!$G$10:$G$26,'Data'!$E$10:$E$26,"Other opex")</f>
        <v>0</v>
      </c>
      <c r="E17" s="20">
        <f>SUMIFS('Data'!$H$10:$H$26,'Data'!$E$10:$E$26,"Revenue")-SUMIFS('Data'!$H$10:$H$26,'Data'!$E$10:$E$26,"Cost of sales")-SUMIFS('Data'!$H$10:$H$26,'Data'!$E$10:$E$26,"Wages")-SUMIFS('Data'!$H$10:$H$26,'Data'!$E$10:$E$26,"Other opex")</f>
        <v>0</v>
      </c>
      <c r="F17" s="20">
        <f>SUMIFS('Data'!$I$10:$I$26,'Data'!$E$10:$E$26,"Revenue")-SUMIFS('Data'!$I$10:$I$26,'Data'!$E$10:$E$26,"Cost of sales")-SUMIFS('Data'!$I$10:$I$26,'Data'!$E$10:$E$26,"Wages")-SUMIFS('Data'!$I$10:$I$26,'Data'!$E$10:$E$26,"Other opex")</f>
        <v>0</v>
      </c>
      <c r="G17" s="20">
        <f>SUMIFS('Data'!$J$10:$J$26,'Data'!$E$10:$E$26,"Revenue")-SUMIFS('Data'!$J$10:$J$26,'Data'!$E$10:$E$26,"Cost of sales")-SUMIFS('Data'!$J$10:$J$26,'Data'!$E$10:$E$26,"Wages")-SUMIFS('Data'!$J$10:$J$26,'Data'!$E$10:$E$26,"Other opex")</f>
        <v>0</v>
      </c>
      <c r="H17" s="20">
        <f>SUMIFS('Data'!$K$10:$K$26,'Data'!$E$10:$E$26,"Revenue")-SUMIFS('Data'!$K$10:$K$26,'Data'!$E$10:$E$26,"Cost of sales")-SUMIFS('Data'!$K$10:$K$26,'Data'!$E$10:$E$26,"Wages")-SUMIFS('Data'!$K$10:$K$26,'Data'!$E$10:$E$26,"Other opex")</f>
        <v>0</v>
      </c>
      <c r="I17" s="20">
        <f>SUMIFS('Data'!$L$10:$L$26,'Data'!$E$10:$E$26,"Revenue")-SUMIFS('Data'!$L$10:$L$26,'Data'!$E$10:$E$26,"Cost of sales")-SUMIFS('Data'!$L$10:$L$26,'Data'!$E$10:$E$26,"Wages")-SUMIFS('Data'!$L$10:$L$26,'Data'!$E$10:$E$26,"Other opex")</f>
        <v>0</v>
      </c>
      <c r="J17" s="20">
        <f>SUMIFS('Data'!$M$10:$M$26,'Data'!$E$10:$E$26,"Revenue")-SUMIFS('Data'!$M$10:$M$26,'Data'!$E$10:$E$26,"Cost of sales")-SUMIFS('Data'!$M$10:$M$26,'Data'!$E$10:$E$26,"Wages")-SUMIFS('Data'!$M$10:$M$26,'Data'!$E$10:$E$26,"Other opex")</f>
        <v>0</v>
      </c>
      <c r="K17" s="20">
        <f>SUMIFS('Data'!$N$10:$N$26,'Data'!$E$10:$E$26,"Revenue")-SUMIFS('Data'!$N$10:$N$26,'Data'!$E$10:$E$26,"Cost of sales")-SUMIFS('Data'!$N$10:$N$26,'Data'!$E$10:$E$26,"Wages")-SUMIFS('Data'!$N$10:$N$26,'Data'!$E$10:$E$26,"Other opex")</f>
        <v>0</v>
      </c>
      <c r="L17" s="20">
        <f>SUMIFS('Data'!$O$10:$O$26,'Data'!$E$10:$E$26,"Revenue")-SUMIFS('Data'!$O$10:$O$26,'Data'!$E$10:$E$26,"Cost of sales")-SUMIFS('Data'!$O$10:$O$26,'Data'!$E$10:$E$26,"Wages")-SUMIFS('Data'!$O$10:$O$26,'Data'!$E$10:$E$26,"Other opex")</f>
        <v>0</v>
      </c>
      <c r="M17" s="20">
        <f>SUMIFS('Data'!$P$10:$P$26,'Data'!$E$10:$E$26,"Revenue")-SUMIFS('Data'!$P$10:$P$26,'Data'!$E$10:$E$26,"Cost of sales")-SUMIFS('Data'!$P$10:$P$26,'Data'!$E$10:$E$26,"Wages")-SUMIFS('Data'!$P$10:$P$26,'Data'!$E$10:$E$26,"Other opex")</f>
        <v>0</v>
      </c>
      <c r="N17" s="20">
        <f>SUMIFS('Data'!$Q$10:$Q$26,'Data'!$E$10:$E$26,"Revenue")-SUMIFS('Data'!$Q$10:$Q$26,'Data'!$E$10:$E$26,"Cost of sales")-SUMIFS('Data'!$Q$10:$Q$26,'Data'!$E$10:$E$26,"Wages")-SUMIFS('Data'!$Q$10:$Q$26,'Data'!$E$10:$E$26,"Other opex")</f>
        <v>0</v>
      </c>
    </row>
    <row r="18" spans="2:14" ht="22" customHeight="1">
      <c r="B18" s="21" t="s">
        <v>61</v>
      </c>
      <c r="C18" s="22">
        <f>SUMIFS('Data'!$F$10:$F$26,'Data'!$E$10:$E$26,"Revenue")-SUMIFS('Data'!$F$10:$F$26,'Data'!$E$10:$E$26,"Cost of sales")-SUMIFS('Data'!$F$10:$F$26,'Data'!$E$10:$E$26,"Wages")-SUMIFS('Data'!$F$10:$F$26,'Data'!$E$10:$E$26,"Other opex")-SUMIFS('Data'!$F$10:$F$26,'Data'!$E$10:$E$26,"D&amp;A")</f>
        <v>0</v>
      </c>
      <c r="D18" s="22">
        <f>SUMIFS('Data'!$G$10:$G$26,'Data'!$E$10:$E$26,"Revenue")-SUMIFS('Data'!$G$10:$G$26,'Data'!$E$10:$E$26,"Cost of sales")-SUMIFS('Data'!$G$10:$G$26,'Data'!$E$10:$E$26,"Wages")-SUMIFS('Data'!$G$10:$G$26,'Data'!$E$10:$E$26,"Other opex")-SUMIFS('Data'!$G$10:$G$26,'Data'!$E$10:$E$26,"D&amp;A")</f>
        <v>0</v>
      </c>
      <c r="E18" s="22">
        <f>SUMIFS('Data'!$H$10:$H$26,'Data'!$E$10:$E$26,"Revenue")-SUMIFS('Data'!$H$10:$H$26,'Data'!$E$10:$E$26,"Cost of sales")-SUMIFS('Data'!$H$10:$H$26,'Data'!$E$10:$E$26,"Wages")-SUMIFS('Data'!$H$10:$H$26,'Data'!$E$10:$E$26,"Other opex")-SUMIFS('Data'!$H$10:$H$26,'Data'!$E$10:$E$26,"D&amp;A")</f>
        <v>0</v>
      </c>
      <c r="F18" s="22">
        <f>SUMIFS('Data'!$I$10:$I$26,'Data'!$E$10:$E$26,"Revenue")-SUMIFS('Data'!$I$10:$I$26,'Data'!$E$10:$E$26,"Cost of sales")-SUMIFS('Data'!$I$10:$I$26,'Data'!$E$10:$E$26,"Wages")-SUMIFS('Data'!$I$10:$I$26,'Data'!$E$10:$E$26,"Other opex")-SUMIFS('Data'!$I$10:$I$26,'Data'!$E$10:$E$26,"D&amp;A")</f>
        <v>0</v>
      </c>
      <c r="G18" s="22">
        <f>SUMIFS('Data'!$J$10:$J$26,'Data'!$E$10:$E$26,"Revenue")-SUMIFS('Data'!$J$10:$J$26,'Data'!$E$10:$E$26,"Cost of sales")-SUMIFS('Data'!$J$10:$J$26,'Data'!$E$10:$E$26,"Wages")-SUMIFS('Data'!$J$10:$J$26,'Data'!$E$10:$E$26,"Other opex")-SUMIFS('Data'!$J$10:$J$26,'Data'!$E$10:$E$26,"D&amp;A")</f>
        <v>0</v>
      </c>
      <c r="H18" s="22">
        <f>SUMIFS('Data'!$K$10:$K$26,'Data'!$E$10:$E$26,"Revenue")-SUMIFS('Data'!$K$10:$K$26,'Data'!$E$10:$E$26,"Cost of sales")-SUMIFS('Data'!$K$10:$K$26,'Data'!$E$10:$E$26,"Wages")-SUMIFS('Data'!$K$10:$K$26,'Data'!$E$10:$E$26,"Other opex")-SUMIFS('Data'!$K$10:$K$26,'Data'!$E$10:$E$26,"D&amp;A")</f>
        <v>0</v>
      </c>
      <c r="I18" s="22">
        <f>SUMIFS('Data'!$L$10:$L$26,'Data'!$E$10:$E$26,"Revenue")-SUMIFS('Data'!$L$10:$L$26,'Data'!$E$10:$E$26,"Cost of sales")-SUMIFS('Data'!$L$10:$L$26,'Data'!$E$10:$E$26,"Wages")-SUMIFS('Data'!$L$10:$L$26,'Data'!$E$10:$E$26,"Other opex")-SUMIFS('Data'!$L$10:$L$26,'Data'!$E$10:$E$26,"D&amp;A")</f>
        <v>0</v>
      </c>
      <c r="J18" s="22">
        <f>SUMIFS('Data'!$M$10:$M$26,'Data'!$E$10:$E$26,"Revenue")-SUMIFS('Data'!$M$10:$M$26,'Data'!$E$10:$E$26,"Cost of sales")-SUMIFS('Data'!$M$10:$M$26,'Data'!$E$10:$E$26,"Wages")-SUMIFS('Data'!$M$10:$M$26,'Data'!$E$10:$E$26,"Other opex")-SUMIFS('Data'!$M$10:$M$26,'Data'!$E$10:$E$26,"D&amp;A")</f>
        <v>0</v>
      </c>
      <c r="K18" s="22">
        <f>SUMIFS('Data'!$N$10:$N$26,'Data'!$E$10:$E$26,"Revenue")-SUMIFS('Data'!$N$10:$N$26,'Data'!$E$10:$E$26,"Cost of sales")-SUMIFS('Data'!$N$10:$N$26,'Data'!$E$10:$E$26,"Wages")-SUMIFS('Data'!$N$10:$N$26,'Data'!$E$10:$E$26,"Other opex")-SUMIFS('Data'!$N$10:$N$26,'Data'!$E$10:$E$26,"D&amp;A")</f>
        <v>0</v>
      </c>
      <c r="L18" s="22">
        <f>SUMIFS('Data'!$O$10:$O$26,'Data'!$E$10:$E$26,"Revenue")-SUMIFS('Data'!$O$10:$O$26,'Data'!$E$10:$E$26,"Cost of sales")-SUMIFS('Data'!$O$10:$O$26,'Data'!$E$10:$E$26,"Wages")-SUMIFS('Data'!$O$10:$O$26,'Data'!$E$10:$E$26,"Other opex")-SUMIFS('Data'!$O$10:$O$26,'Data'!$E$10:$E$26,"D&amp;A")</f>
        <v>0</v>
      </c>
      <c r="M18" s="22">
        <f>SUMIFS('Data'!$P$10:$P$26,'Data'!$E$10:$E$26,"Revenue")-SUMIFS('Data'!$P$10:$P$26,'Data'!$E$10:$E$26,"Cost of sales")-SUMIFS('Data'!$P$10:$P$26,'Data'!$E$10:$E$26,"Wages")-SUMIFS('Data'!$P$10:$P$26,'Data'!$E$10:$E$26,"Other opex")-SUMIFS('Data'!$P$10:$P$26,'Data'!$E$10:$E$26,"D&amp;A")</f>
        <v>0</v>
      </c>
      <c r="N18" s="22">
        <f>SUMIFS('Data'!$Q$10:$Q$26,'Data'!$E$10:$E$26,"Revenue")-SUMIFS('Data'!$Q$10:$Q$26,'Data'!$E$10:$E$26,"Cost of sales")-SUMIFS('Data'!$Q$10:$Q$26,'Data'!$E$10:$E$26,"Wages")-SUMIFS('Data'!$Q$10:$Q$26,'Data'!$E$10:$E$26,"Other opex")-SUMIFS('Data'!$Q$10:$Q$26,'Data'!$E$10:$E$26,"D&amp;A")</f>
        <v>0</v>
      </c>
    </row>
    <row r="19" spans="2:14" ht="22" customHeight="1">
      <c r="B19" s="19" t="s">
        <v>62</v>
      </c>
      <c r="C19" s="20">
        <f>'Internal Data Measures'!C12</f>
        <v>0</v>
      </c>
      <c r="D19" s="20">
        <f>'Internal Data Measures'!D12</f>
        <v>0</v>
      </c>
      <c r="E19" s="20">
        <f>'Internal Data Measures'!E12</f>
        <v>0</v>
      </c>
      <c r="F19" s="20">
        <f>'Internal Data Measures'!F12</f>
        <v>0</v>
      </c>
      <c r="G19" s="20">
        <f>'Internal Data Measures'!G12</f>
        <v>0</v>
      </c>
      <c r="H19" s="20">
        <f>'Internal Data Measures'!H12</f>
        <v>0</v>
      </c>
      <c r="I19" s="20">
        <f>'Internal Data Measures'!I12</f>
        <v>0</v>
      </c>
      <c r="J19" s="20">
        <f>'Internal Data Measures'!J12</f>
        <v>0</v>
      </c>
      <c r="K19" s="20">
        <f>'Internal Data Measures'!K12</f>
        <v>0</v>
      </c>
      <c r="L19" s="20">
        <f>'Internal Data Measures'!L12</f>
        <v>0</v>
      </c>
      <c r="M19" s="20">
        <f>'Internal Data Measures'!M12</f>
        <v>0</v>
      </c>
      <c r="N19" s="20">
        <f>'Internal Data Measures'!N12</f>
        <v>0</v>
      </c>
    </row>
    <row r="22" spans="2:14" ht="14" customHeight="1">
      <c r="B22" s="3" t="s">
        <v>63</v>
      </c>
    </row>
    <row r="23" spans="2:14" ht="26" customHeight="1">
      <c r="B23" s="16" t="s">
        <v>64</v>
      </c>
    </row>
    <row r="24" spans="2:14" ht="26" customHeight="1">
      <c r="B24" s="17" t="s">
        <v>65</v>
      </c>
      <c r="C24" s="18" t="s">
        <v>66</v>
      </c>
      <c r="D24" s="18" t="s">
        <v>67</v>
      </c>
      <c r="E24" s="18" t="s">
        <v>68</v>
      </c>
      <c r="F24" s="18" t="s">
        <v>69</v>
      </c>
    </row>
    <row r="25" spans="2:14" ht="22" customHeight="1">
      <c r="B25" s="19" t="s">
        <v>70</v>
      </c>
      <c r="C25" s="20">
        <f>SUM(C15:N15)</f>
        <v>0</v>
      </c>
      <c r="D25" s="20">
        <f>SUMIFS('Data'!$R$10:$R$26,'Data'!$E$10:$E$26,"Revenue")</f>
        <v>0</v>
      </c>
      <c r="E25" s="20">
        <f>C25-D25</f>
        <v>0</v>
      </c>
      <c r="F25" s="23">
        <f>IF(ABS(C25-D25)&lt;0.5,"OK","FLAG")</f>
        <v>0</v>
      </c>
    </row>
    <row r="26" spans="2:14" ht="22" customHeight="1">
      <c r="B26" s="21" t="s">
        <v>71</v>
      </c>
      <c r="C26" s="22">
        <f>N19</f>
        <v>0</v>
      </c>
      <c r="D26" s="22">
        <f>'Internal Data Measures'!N12</f>
        <v>0</v>
      </c>
      <c r="E26" s="22">
        <f>C26-D26</f>
        <v>0</v>
      </c>
      <c r="F26" s="23">
        <f>IF(ABS(C26-D26)&lt;0.5,"OK","FLAG")</f>
        <v>0</v>
      </c>
    </row>
  </sheetData>
  <mergeCells count="15">
    <mergeCell ref="B2:M2"/>
    <mergeCell ref="B3:M3"/>
    <mergeCell ref="B5:N5"/>
    <mergeCell ref="B7:D7"/>
    <mergeCell ref="B8:D8"/>
    <mergeCell ref="B9:D9"/>
    <mergeCell ref="E7:G7"/>
    <mergeCell ref="E8:G8"/>
    <mergeCell ref="E9:G9"/>
    <mergeCell ref="H7:J7"/>
    <mergeCell ref="H8:J8"/>
    <mergeCell ref="H9:J9"/>
    <mergeCell ref="K7:M7"/>
    <mergeCell ref="K8:M8"/>
    <mergeCell ref="K9:M9"/>
  </mergeCells>
  <conditionalFormatting sqref="F25:F26">
    <cfRule type="containsText" dxfId="0" priority="1" operator="containsText" text="OK">
      <formula>NOT(ISERROR(SEARCH("OK",F25)))</formula>
    </cfRule>
    <cfRule type="containsText" dxfId="1" priority="2" operator="containsText" text="FLAG">
      <formula>NOT(ISERROR(SEARCH("FLAG",F25)))</formula>
    </cfRule>
  </conditionalFormatting>
  <printOptions horizontalCentered="1"/>
  <pageMargins left="0.4" right="0.4" top="0.5" bottom="0.6" header="0.2" footer="0.3"/>
  <pageSetup paperSize="9" fitToHeight="0" orientation="landscape"/>
  <headerFooter>
    <oddHeader>&amp;L&amp;"Arial"&amp;8&amp;K707070Lyros Accounting&amp;C&amp;"Arial"&amp;8&amp;K707070One Page&amp;R&amp;"Arial"&amp;8&amp;K707070Page &amp;P of &amp;N</oddHeader>
    <oddFooter>&amp;L&amp;"Arial"&amp;8&amp;K707070lyros.com.au&amp;C&amp;"Arial"&amp;8&amp;K2D7A55Book a 15-min call: bookings.cloud.microsoft/book/LyrosAccounting&amp;R&amp;"Arial"&amp;8&amp;K707070&amp;D</oddFooter>
  </headerFooter>
  <drawing r:id="rId1"/>
  <extLst>
    <ext xmlns:x14="http://schemas.microsoft.com/office/spreadsheetml/2009/9/main" uri="{05C60535-1F16-4fd2-B633-F4F36F0B64E0}">
      <x14:sparklineGroups xmlns:xm="http://schemas.microsoft.com/office/excel/2006/main">
        <x14:sparklineGroup lineWeight="1.25" displayEmptyCellsAs="gap" high="1" low="1">
          <x14:colorSeries rgb="FF3A9E6E"/>
          <x14:colorNegative theme="5"/>
          <x14:colorAxis rgb="FF000000"/>
          <x14:colorMarkers theme="4" tint="-0.499984740745262"/>
          <x14:colorFirst theme="4" tint="0.39997558519241921"/>
          <x14:colorLast theme="4" tint="0.39997558519241921"/>
          <x14:colorHigh rgb="FF3A9E6E"/>
          <x14:colorLow rgb="FFE5484D"/>
          <x14:sparklines>
            <x14:sparkline>
              <xm:f>'One Page'!C19:N19</xm:f>
              <xm:sqref>O19</xm:sqref>
            </x14:sparkline>
          </x14:sparklines>
        </x14:sparklineGroup>
        <x14:sparklineGroup lineWeight="1.25" displayEmptyCellsAs="gap" high="1" low="1">
          <x14:colorSeries rgb="FF3A9E6E"/>
          <x14:colorNegative theme="5"/>
          <x14:colorAxis rgb="FF000000"/>
          <x14:colorMarkers theme="4" tint="-0.499984740745262"/>
          <x14:colorFirst theme="4" tint="0.39997558519241921"/>
          <x14:colorLast theme="4" tint="0.39997558519241921"/>
          <x14:colorHigh rgb="FF3A9E6E"/>
          <x14:colorLow rgb="FFE5484D"/>
          <x14:sparklines>
            <x14:sparkline>
              <xm:f>'One Page'!C18:N18</xm:f>
              <xm:sqref>O18</xm:sqref>
            </x14:sparkline>
          </x14:sparklines>
        </x14:sparklineGroup>
        <x14:sparklineGroup lineWeight="1.25" displayEmptyCellsAs="gap" high="1" low="1">
          <x14:colorSeries rgb="FF3A9E6E"/>
          <x14:colorNegative theme="5"/>
          <x14:colorAxis rgb="FF000000"/>
          <x14:colorMarkers theme="4" tint="-0.499984740745262"/>
          <x14:colorFirst theme="4" tint="0.39997558519241921"/>
          <x14:colorLast theme="4" tint="0.39997558519241921"/>
          <x14:colorHigh rgb="FF3A9E6E"/>
          <x14:colorLow rgb="FFE5484D"/>
          <x14:sparklines>
            <x14:sparkline>
              <xm:f>'One Page'!C17:N17</xm:f>
              <xm:sqref>O17</xm:sqref>
            </x14:sparkline>
          </x14:sparklines>
        </x14:sparklineGroup>
        <x14:sparklineGroup lineWeight="1.25" displayEmptyCellsAs="gap" high="1" low="1">
          <x14:colorSeries rgb="FF3A9E6E"/>
          <x14:colorNegative theme="5"/>
          <x14:colorAxis rgb="FF000000"/>
          <x14:colorMarkers theme="4" tint="-0.499984740745262"/>
          <x14:colorFirst theme="4" tint="0.39997558519241921"/>
          <x14:colorLast theme="4" tint="0.39997558519241921"/>
          <x14:colorHigh rgb="FF3A9E6E"/>
          <x14:colorLow rgb="FFE5484D"/>
          <x14:sparklines>
            <x14:sparkline>
              <xm:f>'One Page'!C16:N16</xm:f>
              <xm:sqref>O16</xm:sqref>
            </x14:sparkline>
          </x14:sparklines>
        </x14:sparklineGroup>
        <x14:sparklineGroup lineWeight="1.25" displayEmptyCellsAs="gap" high="1" low="1">
          <x14:colorSeries rgb="FF3A9E6E"/>
          <x14:colorNegative theme="5"/>
          <x14:colorAxis rgb="FF000000"/>
          <x14:colorMarkers theme="4" tint="-0.499984740745262"/>
          <x14:colorFirst theme="4" tint="0.39997558519241921"/>
          <x14:colorLast theme="4" tint="0.39997558519241921"/>
          <x14:colorHigh rgb="FF3A9E6E"/>
          <x14:colorLow rgb="FFE5484D"/>
          <x14:sparklines>
            <x14:sparkline>
              <xm:f>'One Page'!C15:N15</xm:f>
              <xm:sqref>O15</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sheetPr>
    <tabColor rgb="FF3A9E6E"/>
    <pageSetUpPr fitToPage="1"/>
  </sheetPr>
  <dimension ref="A1:S23"/>
  <sheetViews>
    <sheetView showGridLines="0" workbookViewId="0"/>
  </sheetViews>
  <sheetFormatPr defaultRowHeight="15"/>
  <cols>
    <col min="1" max="1" width="2.7109375" customWidth="1"/>
    <col min="2" max="2" width="26.7109375" customWidth="1"/>
    <col min="3" max="14" width="11.7109375" customWidth="1"/>
    <col min="15" max="15" width="13.7109375" customWidth="1"/>
    <col min="19" max="19" width="2.7109375" customWidth="1"/>
  </cols>
  <sheetData>
    <row r="1" spans="1:19" ht="14" customHeight="1">
      <c r="A1" s="1"/>
      <c r="B1" s="1"/>
      <c r="C1" s="1"/>
      <c r="D1" s="1"/>
      <c r="E1" s="1"/>
      <c r="F1" s="1"/>
      <c r="G1" s="1"/>
      <c r="H1" s="1"/>
      <c r="I1" s="1"/>
      <c r="J1" s="1"/>
      <c r="K1" s="1"/>
      <c r="L1" s="1"/>
      <c r="M1" s="1"/>
      <c r="N1" s="1"/>
      <c r="O1" s="1"/>
      <c r="P1" s="1"/>
      <c r="Q1" s="1"/>
      <c r="R1" s="1"/>
      <c r="S1" s="1"/>
    </row>
    <row r="2" spans="1:19" ht="16" customHeight="1">
      <c r="A2" s="1"/>
      <c r="B2" s="11" t="s">
        <v>72</v>
      </c>
      <c r="C2" s="11"/>
      <c r="D2" s="11"/>
      <c r="E2" s="11"/>
      <c r="F2" s="11"/>
      <c r="G2" s="11"/>
      <c r="H2" s="11"/>
      <c r="I2" s="11"/>
      <c r="J2" s="11"/>
      <c r="K2" s="11"/>
      <c r="L2" s="11"/>
      <c r="M2" s="11"/>
      <c r="N2" s="11"/>
      <c r="O2" s="11"/>
      <c r="P2" s="11"/>
      <c r="Q2" s="11"/>
      <c r="R2" s="1"/>
      <c r="S2" s="1"/>
    </row>
    <row r="3" spans="1:19" ht="26" customHeight="1">
      <c r="A3" s="1"/>
      <c r="B3" s="12" t="s">
        <v>73</v>
      </c>
      <c r="C3" s="12"/>
      <c r="D3" s="12"/>
      <c r="E3" s="12"/>
      <c r="F3" s="12"/>
      <c r="G3" s="12"/>
      <c r="H3" s="12"/>
      <c r="I3" s="12"/>
      <c r="J3" s="12"/>
      <c r="K3" s="12"/>
      <c r="L3" s="12"/>
      <c r="M3" s="12"/>
      <c r="N3" s="12"/>
      <c r="O3" s="12"/>
      <c r="P3" s="12"/>
      <c r="Q3" s="12"/>
      <c r="R3" s="1"/>
      <c r="S3" s="1"/>
    </row>
    <row r="4" spans="1:19" ht="4" customHeight="1">
      <c r="A4" s="2"/>
      <c r="B4" s="2"/>
      <c r="C4" s="2"/>
      <c r="D4" s="2"/>
      <c r="E4" s="2"/>
      <c r="F4" s="2"/>
      <c r="G4" s="2"/>
      <c r="H4" s="2"/>
      <c r="I4" s="2"/>
      <c r="J4" s="2"/>
      <c r="K4" s="2"/>
      <c r="L4" s="2"/>
      <c r="M4" s="2"/>
      <c r="N4" s="2"/>
      <c r="O4" s="2"/>
      <c r="P4" s="2"/>
      <c r="Q4" s="2"/>
      <c r="R4" s="2"/>
      <c r="S4" s="2"/>
    </row>
    <row r="5" spans="1:19" ht="40" customHeight="1">
      <c r="B5" s="6" t="s">
        <v>74</v>
      </c>
      <c r="C5" s="6"/>
      <c r="D5" s="6"/>
      <c r="E5" s="6"/>
      <c r="F5" s="6"/>
      <c r="G5" s="6"/>
      <c r="H5" s="6"/>
      <c r="I5" s="6"/>
      <c r="J5" s="6"/>
      <c r="K5" s="6"/>
      <c r="L5" s="6"/>
      <c r="M5" s="6"/>
      <c r="N5" s="6"/>
      <c r="O5" s="6"/>
      <c r="P5" s="6"/>
      <c r="Q5" s="6"/>
      <c r="R5" s="6"/>
    </row>
    <row r="7" spans="1:19" ht="14" customHeight="1">
      <c r="B7" s="3" t="s">
        <v>75</v>
      </c>
    </row>
    <row r="8" spans="1:19" ht="26" customHeight="1">
      <c r="B8" s="16" t="s">
        <v>76</v>
      </c>
    </row>
    <row r="9" spans="1:19" ht="26" customHeight="1">
      <c r="B9" s="17" t="s">
        <v>77</v>
      </c>
      <c r="C9" s="18" t="s">
        <v>46</v>
      </c>
      <c r="D9" s="18" t="s">
        <v>47</v>
      </c>
      <c r="E9" s="18" t="s">
        <v>48</v>
      </c>
      <c r="F9" s="18" t="s">
        <v>49</v>
      </c>
      <c r="G9" s="18" t="s">
        <v>50</v>
      </c>
      <c r="H9" s="18" t="s">
        <v>51</v>
      </c>
      <c r="I9" s="18" t="s">
        <v>52</v>
      </c>
      <c r="J9" s="18" t="s">
        <v>53</v>
      </c>
      <c r="K9" s="18" t="s">
        <v>54</v>
      </c>
      <c r="L9" s="18" t="s">
        <v>55</v>
      </c>
      <c r="M9" s="18" t="s">
        <v>56</v>
      </c>
      <c r="N9" s="18" t="s">
        <v>57</v>
      </c>
      <c r="O9" s="18" t="s">
        <v>78</v>
      </c>
    </row>
    <row r="10" spans="1:19" ht="20" customHeight="1">
      <c r="B10" s="21" t="s">
        <v>59</v>
      </c>
      <c r="C10" s="22">
        <f>SUMIFS('Data'!$F$10:$F$26,'Data'!$E$10:$E$26,"Revenue")</f>
        <v>0</v>
      </c>
      <c r="D10" s="22">
        <f>SUMIFS('Data'!$G$10:$G$26,'Data'!$E$10:$E$26,"Revenue")</f>
        <v>0</v>
      </c>
      <c r="E10" s="22">
        <f>SUMIFS('Data'!$H$10:$H$26,'Data'!$E$10:$E$26,"Revenue")</f>
        <v>0</v>
      </c>
      <c r="F10" s="22">
        <f>SUMIFS('Data'!$I$10:$I$26,'Data'!$E$10:$E$26,"Revenue")</f>
        <v>0</v>
      </c>
      <c r="G10" s="22">
        <f>SUMIFS('Data'!$J$10:$J$26,'Data'!$E$10:$E$26,"Revenue")</f>
        <v>0</v>
      </c>
      <c r="H10" s="22">
        <f>SUMIFS('Data'!$K$10:$K$26,'Data'!$E$10:$E$26,"Revenue")</f>
        <v>0</v>
      </c>
      <c r="I10" s="22">
        <f>SUMIFS('Data'!$L$10:$L$26,'Data'!$E$10:$E$26,"Revenue")</f>
        <v>0</v>
      </c>
      <c r="J10" s="22">
        <f>SUMIFS('Data'!$M$10:$M$26,'Data'!$E$10:$E$26,"Revenue")</f>
        <v>0</v>
      </c>
      <c r="K10" s="22">
        <f>SUMIFS('Data'!$N$10:$N$26,'Data'!$E$10:$E$26,"Revenue")</f>
        <v>0</v>
      </c>
      <c r="L10" s="22">
        <f>SUMIFS('Data'!$O$10:$O$26,'Data'!$E$10:$E$26,"Revenue")</f>
        <v>0</v>
      </c>
      <c r="M10" s="22">
        <f>SUMIFS('Data'!$P$10:$P$26,'Data'!$E$10:$E$26,"Revenue")</f>
        <v>0</v>
      </c>
      <c r="N10" s="22">
        <f>SUMIFS('Data'!$Q$10:$Q$26,'Data'!$E$10:$E$26,"Revenue")</f>
        <v>0</v>
      </c>
      <c r="O10" s="22">
        <f>SUMIFS('Data'!$R$10:$R$26,'Data'!$E$10:$E$26,"Revenue")</f>
        <v>0</v>
      </c>
    </row>
    <row r="11" spans="1:19" ht="20" customHeight="1">
      <c r="B11" s="19" t="s">
        <v>79</v>
      </c>
      <c r="C11" s="20">
        <f>-SUMIFS('Data'!$F$10:$F$26,'Data'!$E$10:$E$26,"Cost of sales")</f>
        <v>0</v>
      </c>
      <c r="D11" s="20">
        <f>-SUMIFS('Data'!$G$10:$G$26,'Data'!$E$10:$E$26,"Cost of sales")</f>
        <v>0</v>
      </c>
      <c r="E11" s="20">
        <f>-SUMIFS('Data'!$H$10:$H$26,'Data'!$E$10:$E$26,"Cost of sales")</f>
        <v>0</v>
      </c>
      <c r="F11" s="20">
        <f>-SUMIFS('Data'!$I$10:$I$26,'Data'!$E$10:$E$26,"Cost of sales")</f>
        <v>0</v>
      </c>
      <c r="G11" s="20">
        <f>-SUMIFS('Data'!$J$10:$J$26,'Data'!$E$10:$E$26,"Cost of sales")</f>
        <v>0</v>
      </c>
      <c r="H11" s="20">
        <f>-SUMIFS('Data'!$K$10:$K$26,'Data'!$E$10:$E$26,"Cost of sales")</f>
        <v>0</v>
      </c>
      <c r="I11" s="20">
        <f>-SUMIFS('Data'!$L$10:$L$26,'Data'!$E$10:$E$26,"Cost of sales")</f>
        <v>0</v>
      </c>
      <c r="J11" s="20">
        <f>-SUMIFS('Data'!$M$10:$M$26,'Data'!$E$10:$E$26,"Cost of sales")</f>
        <v>0</v>
      </c>
      <c r="K11" s="20">
        <f>-SUMIFS('Data'!$N$10:$N$26,'Data'!$E$10:$E$26,"Cost of sales")</f>
        <v>0</v>
      </c>
      <c r="L11" s="20">
        <f>-SUMIFS('Data'!$O$10:$O$26,'Data'!$E$10:$E$26,"Cost of sales")</f>
        <v>0</v>
      </c>
      <c r="M11" s="20">
        <f>-SUMIFS('Data'!$P$10:$P$26,'Data'!$E$10:$E$26,"Cost of sales")</f>
        <v>0</v>
      </c>
      <c r="N11" s="20">
        <f>-SUMIFS('Data'!$Q$10:$Q$26,'Data'!$E$10:$E$26,"Cost of sales")</f>
        <v>0</v>
      </c>
      <c r="O11" s="20">
        <f>-SUMIFS('Data'!$R$10:$R$26,'Data'!$E$10:$E$26,"Cost of sales")</f>
        <v>0</v>
      </c>
    </row>
    <row r="12" spans="1:19" ht="20" customHeight="1">
      <c r="B12" s="24" t="s">
        <v>60</v>
      </c>
      <c r="C12" s="25">
        <f>SUMIFS('Data'!$F$10:$F$26,'Data'!$E$10:$E$26,"Revenue")-SUMIFS('Data'!$F$10:$F$26,'Data'!$E$10:$E$26,"Cost of sales")</f>
        <v>0</v>
      </c>
      <c r="D12" s="25">
        <f>SUMIFS('Data'!$G$10:$G$26,'Data'!$E$10:$E$26,"Revenue")-SUMIFS('Data'!$G$10:$G$26,'Data'!$E$10:$E$26,"Cost of sales")</f>
        <v>0</v>
      </c>
      <c r="E12" s="25">
        <f>SUMIFS('Data'!$H$10:$H$26,'Data'!$E$10:$E$26,"Revenue")-SUMIFS('Data'!$H$10:$H$26,'Data'!$E$10:$E$26,"Cost of sales")</f>
        <v>0</v>
      </c>
      <c r="F12" s="25">
        <f>SUMIFS('Data'!$I$10:$I$26,'Data'!$E$10:$E$26,"Revenue")-SUMIFS('Data'!$I$10:$I$26,'Data'!$E$10:$E$26,"Cost of sales")</f>
        <v>0</v>
      </c>
      <c r="G12" s="25">
        <f>SUMIFS('Data'!$J$10:$J$26,'Data'!$E$10:$E$26,"Revenue")-SUMIFS('Data'!$J$10:$J$26,'Data'!$E$10:$E$26,"Cost of sales")</f>
        <v>0</v>
      </c>
      <c r="H12" s="25">
        <f>SUMIFS('Data'!$K$10:$K$26,'Data'!$E$10:$E$26,"Revenue")-SUMIFS('Data'!$K$10:$K$26,'Data'!$E$10:$E$26,"Cost of sales")</f>
        <v>0</v>
      </c>
      <c r="I12" s="25">
        <f>SUMIFS('Data'!$L$10:$L$26,'Data'!$E$10:$E$26,"Revenue")-SUMIFS('Data'!$L$10:$L$26,'Data'!$E$10:$E$26,"Cost of sales")</f>
        <v>0</v>
      </c>
      <c r="J12" s="25">
        <f>SUMIFS('Data'!$M$10:$M$26,'Data'!$E$10:$E$26,"Revenue")-SUMIFS('Data'!$M$10:$M$26,'Data'!$E$10:$E$26,"Cost of sales")</f>
        <v>0</v>
      </c>
      <c r="K12" s="25">
        <f>SUMIFS('Data'!$N$10:$N$26,'Data'!$E$10:$E$26,"Revenue")-SUMIFS('Data'!$N$10:$N$26,'Data'!$E$10:$E$26,"Cost of sales")</f>
        <v>0</v>
      </c>
      <c r="L12" s="25">
        <f>SUMIFS('Data'!$O$10:$O$26,'Data'!$E$10:$E$26,"Revenue")-SUMIFS('Data'!$O$10:$O$26,'Data'!$E$10:$E$26,"Cost of sales")</f>
        <v>0</v>
      </c>
      <c r="M12" s="25">
        <f>SUMIFS('Data'!$P$10:$P$26,'Data'!$E$10:$E$26,"Revenue")-SUMIFS('Data'!$P$10:$P$26,'Data'!$E$10:$E$26,"Cost of sales")</f>
        <v>0</v>
      </c>
      <c r="N12" s="25">
        <f>SUMIFS('Data'!$Q$10:$Q$26,'Data'!$E$10:$E$26,"Revenue")-SUMIFS('Data'!$Q$10:$Q$26,'Data'!$E$10:$E$26,"Cost of sales")</f>
        <v>0</v>
      </c>
      <c r="O12" s="25">
        <f>SUMIFS('Data'!$R$10:$R$26,'Data'!$E$10:$E$26,"Revenue")-SUMIFS('Data'!$R$10:$R$26,'Data'!$E$10:$E$26,"Cost of sales")</f>
        <v>0</v>
      </c>
    </row>
    <row r="13" spans="1:19" ht="20" customHeight="1">
      <c r="B13" s="19" t="s">
        <v>80</v>
      </c>
      <c r="C13" s="20">
        <f>-SUMIFS('Data'!$F$10:$F$26,'Data'!$E$10:$E$26,"Wages")</f>
        <v>0</v>
      </c>
      <c r="D13" s="20">
        <f>-SUMIFS('Data'!$G$10:$G$26,'Data'!$E$10:$E$26,"Wages")</f>
        <v>0</v>
      </c>
      <c r="E13" s="20">
        <f>-SUMIFS('Data'!$H$10:$H$26,'Data'!$E$10:$E$26,"Wages")</f>
        <v>0</v>
      </c>
      <c r="F13" s="20">
        <f>-SUMIFS('Data'!$I$10:$I$26,'Data'!$E$10:$E$26,"Wages")</f>
        <v>0</v>
      </c>
      <c r="G13" s="20">
        <f>-SUMIFS('Data'!$J$10:$J$26,'Data'!$E$10:$E$26,"Wages")</f>
        <v>0</v>
      </c>
      <c r="H13" s="20">
        <f>-SUMIFS('Data'!$K$10:$K$26,'Data'!$E$10:$E$26,"Wages")</f>
        <v>0</v>
      </c>
      <c r="I13" s="20">
        <f>-SUMIFS('Data'!$L$10:$L$26,'Data'!$E$10:$E$26,"Wages")</f>
        <v>0</v>
      </c>
      <c r="J13" s="20">
        <f>-SUMIFS('Data'!$M$10:$M$26,'Data'!$E$10:$E$26,"Wages")</f>
        <v>0</v>
      </c>
      <c r="K13" s="20">
        <f>-SUMIFS('Data'!$N$10:$N$26,'Data'!$E$10:$E$26,"Wages")</f>
        <v>0</v>
      </c>
      <c r="L13" s="20">
        <f>-SUMIFS('Data'!$O$10:$O$26,'Data'!$E$10:$E$26,"Wages")</f>
        <v>0</v>
      </c>
      <c r="M13" s="20">
        <f>-SUMIFS('Data'!$P$10:$P$26,'Data'!$E$10:$E$26,"Wages")</f>
        <v>0</v>
      </c>
      <c r="N13" s="20">
        <f>-SUMIFS('Data'!$Q$10:$Q$26,'Data'!$E$10:$E$26,"Wages")</f>
        <v>0</v>
      </c>
      <c r="O13" s="20">
        <f>-SUMIFS('Data'!$R$10:$R$26,'Data'!$E$10:$E$26,"Wages")</f>
        <v>0</v>
      </c>
    </row>
    <row r="14" spans="1:19" ht="20" customHeight="1">
      <c r="B14" s="21" t="s">
        <v>81</v>
      </c>
      <c r="C14" s="22">
        <f>-SUMIFS('Data'!$F$10:$F$26,'Data'!$E$10:$E$26,"Other opex")</f>
        <v>0</v>
      </c>
      <c r="D14" s="22">
        <f>-SUMIFS('Data'!$G$10:$G$26,'Data'!$E$10:$E$26,"Other opex")</f>
        <v>0</v>
      </c>
      <c r="E14" s="22">
        <f>-SUMIFS('Data'!$H$10:$H$26,'Data'!$E$10:$E$26,"Other opex")</f>
        <v>0</v>
      </c>
      <c r="F14" s="22">
        <f>-SUMIFS('Data'!$I$10:$I$26,'Data'!$E$10:$E$26,"Other opex")</f>
        <v>0</v>
      </c>
      <c r="G14" s="22">
        <f>-SUMIFS('Data'!$J$10:$J$26,'Data'!$E$10:$E$26,"Other opex")</f>
        <v>0</v>
      </c>
      <c r="H14" s="22">
        <f>-SUMIFS('Data'!$K$10:$K$26,'Data'!$E$10:$E$26,"Other opex")</f>
        <v>0</v>
      </c>
      <c r="I14" s="22">
        <f>-SUMIFS('Data'!$L$10:$L$26,'Data'!$E$10:$E$26,"Other opex")</f>
        <v>0</v>
      </c>
      <c r="J14" s="22">
        <f>-SUMIFS('Data'!$M$10:$M$26,'Data'!$E$10:$E$26,"Other opex")</f>
        <v>0</v>
      </c>
      <c r="K14" s="22">
        <f>-SUMIFS('Data'!$N$10:$N$26,'Data'!$E$10:$E$26,"Other opex")</f>
        <v>0</v>
      </c>
      <c r="L14" s="22">
        <f>-SUMIFS('Data'!$O$10:$O$26,'Data'!$E$10:$E$26,"Other opex")</f>
        <v>0</v>
      </c>
      <c r="M14" s="22">
        <f>-SUMIFS('Data'!$P$10:$P$26,'Data'!$E$10:$E$26,"Other opex")</f>
        <v>0</v>
      </c>
      <c r="N14" s="22">
        <f>-SUMIFS('Data'!$Q$10:$Q$26,'Data'!$E$10:$E$26,"Other opex")</f>
        <v>0</v>
      </c>
      <c r="O14" s="22">
        <f>-SUMIFS('Data'!$R$10:$R$26,'Data'!$E$10:$E$26,"Other opex")</f>
        <v>0</v>
      </c>
    </row>
    <row r="15" spans="1:19" ht="20" customHeight="1">
      <c r="B15" s="19" t="s">
        <v>41</v>
      </c>
      <c r="C15" s="25">
        <f>SUMIFS('Data'!$F$10:$F$26,'Data'!$E$10:$E$26,"Revenue")-SUMIFS('Data'!$F$10:$F$26,'Data'!$E$10:$E$26,"Cost of sales")-SUMIFS('Data'!$F$10:$F$26,'Data'!$E$10:$E$26,"Wages")-SUMIFS('Data'!$F$10:$F$26,'Data'!$E$10:$E$26,"Other opex")</f>
        <v>0</v>
      </c>
      <c r="D15" s="25">
        <f>SUMIFS('Data'!$G$10:$G$26,'Data'!$E$10:$E$26,"Revenue")-SUMIFS('Data'!$G$10:$G$26,'Data'!$E$10:$E$26,"Cost of sales")-SUMIFS('Data'!$G$10:$G$26,'Data'!$E$10:$E$26,"Wages")-SUMIFS('Data'!$G$10:$G$26,'Data'!$E$10:$E$26,"Other opex")</f>
        <v>0</v>
      </c>
      <c r="E15" s="25">
        <f>SUMIFS('Data'!$H$10:$H$26,'Data'!$E$10:$E$26,"Revenue")-SUMIFS('Data'!$H$10:$H$26,'Data'!$E$10:$E$26,"Cost of sales")-SUMIFS('Data'!$H$10:$H$26,'Data'!$E$10:$E$26,"Wages")-SUMIFS('Data'!$H$10:$H$26,'Data'!$E$10:$E$26,"Other opex")</f>
        <v>0</v>
      </c>
      <c r="F15" s="25">
        <f>SUMIFS('Data'!$I$10:$I$26,'Data'!$E$10:$E$26,"Revenue")-SUMIFS('Data'!$I$10:$I$26,'Data'!$E$10:$E$26,"Cost of sales")-SUMIFS('Data'!$I$10:$I$26,'Data'!$E$10:$E$26,"Wages")-SUMIFS('Data'!$I$10:$I$26,'Data'!$E$10:$E$26,"Other opex")</f>
        <v>0</v>
      </c>
      <c r="G15" s="25">
        <f>SUMIFS('Data'!$J$10:$J$26,'Data'!$E$10:$E$26,"Revenue")-SUMIFS('Data'!$J$10:$J$26,'Data'!$E$10:$E$26,"Cost of sales")-SUMIFS('Data'!$J$10:$J$26,'Data'!$E$10:$E$26,"Wages")-SUMIFS('Data'!$J$10:$J$26,'Data'!$E$10:$E$26,"Other opex")</f>
        <v>0</v>
      </c>
      <c r="H15" s="25">
        <f>SUMIFS('Data'!$K$10:$K$26,'Data'!$E$10:$E$26,"Revenue")-SUMIFS('Data'!$K$10:$K$26,'Data'!$E$10:$E$26,"Cost of sales")-SUMIFS('Data'!$K$10:$K$26,'Data'!$E$10:$E$26,"Wages")-SUMIFS('Data'!$K$10:$K$26,'Data'!$E$10:$E$26,"Other opex")</f>
        <v>0</v>
      </c>
      <c r="I15" s="25">
        <f>SUMIFS('Data'!$L$10:$L$26,'Data'!$E$10:$E$26,"Revenue")-SUMIFS('Data'!$L$10:$L$26,'Data'!$E$10:$E$26,"Cost of sales")-SUMIFS('Data'!$L$10:$L$26,'Data'!$E$10:$E$26,"Wages")-SUMIFS('Data'!$L$10:$L$26,'Data'!$E$10:$E$26,"Other opex")</f>
        <v>0</v>
      </c>
      <c r="J15" s="25">
        <f>SUMIFS('Data'!$M$10:$M$26,'Data'!$E$10:$E$26,"Revenue")-SUMIFS('Data'!$M$10:$M$26,'Data'!$E$10:$E$26,"Cost of sales")-SUMIFS('Data'!$M$10:$M$26,'Data'!$E$10:$E$26,"Wages")-SUMIFS('Data'!$M$10:$M$26,'Data'!$E$10:$E$26,"Other opex")</f>
        <v>0</v>
      </c>
      <c r="K15" s="25">
        <f>SUMIFS('Data'!$N$10:$N$26,'Data'!$E$10:$E$26,"Revenue")-SUMIFS('Data'!$N$10:$N$26,'Data'!$E$10:$E$26,"Cost of sales")-SUMIFS('Data'!$N$10:$N$26,'Data'!$E$10:$E$26,"Wages")-SUMIFS('Data'!$N$10:$N$26,'Data'!$E$10:$E$26,"Other opex")</f>
        <v>0</v>
      </c>
      <c r="L15" s="25">
        <f>SUMIFS('Data'!$O$10:$O$26,'Data'!$E$10:$E$26,"Revenue")-SUMIFS('Data'!$O$10:$O$26,'Data'!$E$10:$E$26,"Cost of sales")-SUMIFS('Data'!$O$10:$O$26,'Data'!$E$10:$E$26,"Wages")-SUMIFS('Data'!$O$10:$O$26,'Data'!$E$10:$E$26,"Other opex")</f>
        <v>0</v>
      </c>
      <c r="M15" s="25">
        <f>SUMIFS('Data'!$P$10:$P$26,'Data'!$E$10:$E$26,"Revenue")-SUMIFS('Data'!$P$10:$P$26,'Data'!$E$10:$E$26,"Cost of sales")-SUMIFS('Data'!$P$10:$P$26,'Data'!$E$10:$E$26,"Wages")-SUMIFS('Data'!$P$10:$P$26,'Data'!$E$10:$E$26,"Other opex")</f>
        <v>0</v>
      </c>
      <c r="N15" s="25">
        <f>SUMIFS('Data'!$Q$10:$Q$26,'Data'!$E$10:$E$26,"Revenue")-SUMIFS('Data'!$Q$10:$Q$26,'Data'!$E$10:$E$26,"Cost of sales")-SUMIFS('Data'!$Q$10:$Q$26,'Data'!$E$10:$E$26,"Wages")-SUMIFS('Data'!$Q$10:$Q$26,'Data'!$E$10:$E$26,"Other opex")</f>
        <v>0</v>
      </c>
      <c r="O15" s="25">
        <f>SUMIFS('Data'!$R$10:$R$26,'Data'!$E$10:$E$26,"Revenue")-SUMIFS('Data'!$R$10:$R$26,'Data'!$E$10:$E$26,"Cost of sales")-SUMIFS('Data'!$R$10:$R$26,'Data'!$E$10:$E$26,"Wages")-SUMIFS('Data'!$R$10:$R$26,'Data'!$E$10:$E$26,"Other opex")</f>
        <v>0</v>
      </c>
    </row>
    <row r="16" spans="1:19" ht="20" customHeight="1">
      <c r="B16" s="21" t="s">
        <v>82</v>
      </c>
      <c r="C16" s="22">
        <f>-SUMIFS('Data'!$F$10:$F$26,'Data'!$E$10:$E$26,"D&amp;A")</f>
        <v>0</v>
      </c>
      <c r="D16" s="22">
        <f>-SUMIFS('Data'!$G$10:$G$26,'Data'!$E$10:$E$26,"D&amp;A")</f>
        <v>0</v>
      </c>
      <c r="E16" s="22">
        <f>-SUMIFS('Data'!$H$10:$H$26,'Data'!$E$10:$E$26,"D&amp;A")</f>
        <v>0</v>
      </c>
      <c r="F16" s="22">
        <f>-SUMIFS('Data'!$I$10:$I$26,'Data'!$E$10:$E$26,"D&amp;A")</f>
        <v>0</v>
      </c>
      <c r="G16" s="22">
        <f>-SUMIFS('Data'!$J$10:$J$26,'Data'!$E$10:$E$26,"D&amp;A")</f>
        <v>0</v>
      </c>
      <c r="H16" s="22">
        <f>-SUMIFS('Data'!$K$10:$K$26,'Data'!$E$10:$E$26,"D&amp;A")</f>
        <v>0</v>
      </c>
      <c r="I16" s="22">
        <f>-SUMIFS('Data'!$L$10:$L$26,'Data'!$E$10:$E$26,"D&amp;A")</f>
        <v>0</v>
      </c>
      <c r="J16" s="22">
        <f>-SUMIFS('Data'!$M$10:$M$26,'Data'!$E$10:$E$26,"D&amp;A")</f>
        <v>0</v>
      </c>
      <c r="K16" s="22">
        <f>-SUMIFS('Data'!$N$10:$N$26,'Data'!$E$10:$E$26,"D&amp;A")</f>
        <v>0</v>
      </c>
      <c r="L16" s="22">
        <f>-SUMIFS('Data'!$O$10:$O$26,'Data'!$E$10:$E$26,"D&amp;A")</f>
        <v>0</v>
      </c>
      <c r="M16" s="22">
        <f>-SUMIFS('Data'!$P$10:$P$26,'Data'!$E$10:$E$26,"D&amp;A")</f>
        <v>0</v>
      </c>
      <c r="N16" s="22">
        <f>-SUMIFS('Data'!$Q$10:$Q$26,'Data'!$E$10:$E$26,"D&amp;A")</f>
        <v>0</v>
      </c>
      <c r="O16" s="22">
        <f>-SUMIFS('Data'!$R$10:$R$26,'Data'!$E$10:$E$26,"D&amp;A")</f>
        <v>0</v>
      </c>
    </row>
    <row r="17" spans="2:15" ht="24" customHeight="1">
      <c r="B17" s="26" t="s">
        <v>61</v>
      </c>
      <c r="C17" s="27">
        <f>SUMIFS('Data'!$F$10:$F$26,'Data'!$E$10:$E$26,"Revenue")-SUMIFS('Data'!$F$10:$F$26,'Data'!$E$10:$E$26,"Cost of sales")-SUMIFS('Data'!$F$10:$F$26,'Data'!$E$10:$E$26,"Wages")-SUMIFS('Data'!$F$10:$F$26,'Data'!$E$10:$E$26,"Other opex")-SUMIFS('Data'!$F$10:$F$26,'Data'!$E$10:$E$26,"D&amp;A")</f>
        <v>0</v>
      </c>
      <c r="D17" s="27">
        <f>SUMIFS('Data'!$G$10:$G$26,'Data'!$E$10:$E$26,"Revenue")-SUMIFS('Data'!$G$10:$G$26,'Data'!$E$10:$E$26,"Cost of sales")-SUMIFS('Data'!$G$10:$G$26,'Data'!$E$10:$E$26,"Wages")-SUMIFS('Data'!$G$10:$G$26,'Data'!$E$10:$E$26,"Other opex")-SUMIFS('Data'!$G$10:$G$26,'Data'!$E$10:$E$26,"D&amp;A")</f>
        <v>0</v>
      </c>
      <c r="E17" s="27">
        <f>SUMIFS('Data'!$H$10:$H$26,'Data'!$E$10:$E$26,"Revenue")-SUMIFS('Data'!$H$10:$H$26,'Data'!$E$10:$E$26,"Cost of sales")-SUMIFS('Data'!$H$10:$H$26,'Data'!$E$10:$E$26,"Wages")-SUMIFS('Data'!$H$10:$H$26,'Data'!$E$10:$E$26,"Other opex")-SUMIFS('Data'!$H$10:$H$26,'Data'!$E$10:$E$26,"D&amp;A")</f>
        <v>0</v>
      </c>
      <c r="F17" s="27">
        <f>SUMIFS('Data'!$I$10:$I$26,'Data'!$E$10:$E$26,"Revenue")-SUMIFS('Data'!$I$10:$I$26,'Data'!$E$10:$E$26,"Cost of sales")-SUMIFS('Data'!$I$10:$I$26,'Data'!$E$10:$E$26,"Wages")-SUMIFS('Data'!$I$10:$I$26,'Data'!$E$10:$E$26,"Other opex")-SUMIFS('Data'!$I$10:$I$26,'Data'!$E$10:$E$26,"D&amp;A")</f>
        <v>0</v>
      </c>
      <c r="G17" s="27">
        <f>SUMIFS('Data'!$J$10:$J$26,'Data'!$E$10:$E$26,"Revenue")-SUMIFS('Data'!$J$10:$J$26,'Data'!$E$10:$E$26,"Cost of sales")-SUMIFS('Data'!$J$10:$J$26,'Data'!$E$10:$E$26,"Wages")-SUMIFS('Data'!$J$10:$J$26,'Data'!$E$10:$E$26,"Other opex")-SUMIFS('Data'!$J$10:$J$26,'Data'!$E$10:$E$26,"D&amp;A")</f>
        <v>0</v>
      </c>
      <c r="H17" s="27">
        <f>SUMIFS('Data'!$K$10:$K$26,'Data'!$E$10:$E$26,"Revenue")-SUMIFS('Data'!$K$10:$K$26,'Data'!$E$10:$E$26,"Cost of sales")-SUMIFS('Data'!$K$10:$K$26,'Data'!$E$10:$E$26,"Wages")-SUMIFS('Data'!$K$10:$K$26,'Data'!$E$10:$E$26,"Other opex")-SUMIFS('Data'!$K$10:$K$26,'Data'!$E$10:$E$26,"D&amp;A")</f>
        <v>0</v>
      </c>
      <c r="I17" s="27">
        <f>SUMIFS('Data'!$L$10:$L$26,'Data'!$E$10:$E$26,"Revenue")-SUMIFS('Data'!$L$10:$L$26,'Data'!$E$10:$E$26,"Cost of sales")-SUMIFS('Data'!$L$10:$L$26,'Data'!$E$10:$E$26,"Wages")-SUMIFS('Data'!$L$10:$L$26,'Data'!$E$10:$E$26,"Other opex")-SUMIFS('Data'!$L$10:$L$26,'Data'!$E$10:$E$26,"D&amp;A")</f>
        <v>0</v>
      </c>
      <c r="J17" s="27">
        <f>SUMIFS('Data'!$M$10:$M$26,'Data'!$E$10:$E$26,"Revenue")-SUMIFS('Data'!$M$10:$M$26,'Data'!$E$10:$E$26,"Cost of sales")-SUMIFS('Data'!$M$10:$M$26,'Data'!$E$10:$E$26,"Wages")-SUMIFS('Data'!$M$10:$M$26,'Data'!$E$10:$E$26,"Other opex")-SUMIFS('Data'!$M$10:$M$26,'Data'!$E$10:$E$26,"D&amp;A")</f>
        <v>0</v>
      </c>
      <c r="K17" s="27">
        <f>SUMIFS('Data'!$N$10:$N$26,'Data'!$E$10:$E$26,"Revenue")-SUMIFS('Data'!$N$10:$N$26,'Data'!$E$10:$E$26,"Cost of sales")-SUMIFS('Data'!$N$10:$N$26,'Data'!$E$10:$E$26,"Wages")-SUMIFS('Data'!$N$10:$N$26,'Data'!$E$10:$E$26,"Other opex")-SUMIFS('Data'!$N$10:$N$26,'Data'!$E$10:$E$26,"D&amp;A")</f>
        <v>0</v>
      </c>
      <c r="L17" s="27">
        <f>SUMIFS('Data'!$O$10:$O$26,'Data'!$E$10:$E$26,"Revenue")-SUMIFS('Data'!$O$10:$O$26,'Data'!$E$10:$E$26,"Cost of sales")-SUMIFS('Data'!$O$10:$O$26,'Data'!$E$10:$E$26,"Wages")-SUMIFS('Data'!$O$10:$O$26,'Data'!$E$10:$E$26,"Other opex")-SUMIFS('Data'!$O$10:$O$26,'Data'!$E$10:$E$26,"D&amp;A")</f>
        <v>0</v>
      </c>
      <c r="M17" s="27">
        <f>SUMIFS('Data'!$P$10:$P$26,'Data'!$E$10:$E$26,"Revenue")-SUMIFS('Data'!$P$10:$P$26,'Data'!$E$10:$E$26,"Cost of sales")-SUMIFS('Data'!$P$10:$P$26,'Data'!$E$10:$E$26,"Wages")-SUMIFS('Data'!$P$10:$P$26,'Data'!$E$10:$E$26,"Other opex")-SUMIFS('Data'!$P$10:$P$26,'Data'!$E$10:$E$26,"D&amp;A")</f>
        <v>0</v>
      </c>
      <c r="N17" s="27">
        <f>SUMIFS('Data'!$Q$10:$Q$26,'Data'!$E$10:$E$26,"Revenue")-SUMIFS('Data'!$Q$10:$Q$26,'Data'!$E$10:$E$26,"Cost of sales")-SUMIFS('Data'!$Q$10:$Q$26,'Data'!$E$10:$E$26,"Wages")-SUMIFS('Data'!$Q$10:$Q$26,'Data'!$E$10:$E$26,"Other opex")-SUMIFS('Data'!$Q$10:$Q$26,'Data'!$E$10:$E$26,"D&amp;A")</f>
        <v>0</v>
      </c>
      <c r="O17" s="27">
        <f>SUMIFS('Data'!$R$10:$R$26,'Data'!$E$10:$E$26,"Revenue")-SUMIFS('Data'!$R$10:$R$26,'Data'!$E$10:$E$26,"Cost of sales")-SUMIFS('Data'!$R$10:$R$26,'Data'!$E$10:$E$26,"Wages")-SUMIFS('Data'!$R$10:$R$26,'Data'!$E$10:$E$26,"Other opex")-SUMIFS('Data'!$R$10:$R$26,'Data'!$E$10:$E$26,"D&amp;A")</f>
        <v>0</v>
      </c>
    </row>
    <row r="19" spans="2:15" ht="14" customHeight="1">
      <c r="B19" s="3" t="s">
        <v>63</v>
      </c>
    </row>
    <row r="20" spans="2:15" ht="26" customHeight="1">
      <c r="B20" s="16" t="s">
        <v>64</v>
      </c>
    </row>
    <row r="21" spans="2:15" ht="26" customHeight="1">
      <c r="B21" s="17" t="s">
        <v>65</v>
      </c>
      <c r="C21" s="18" t="s">
        <v>66</v>
      </c>
      <c r="D21" s="18" t="s">
        <v>67</v>
      </c>
      <c r="E21" s="18" t="s">
        <v>68</v>
      </c>
      <c r="F21" s="18" t="s">
        <v>69</v>
      </c>
    </row>
    <row r="22" spans="2:15" ht="22" customHeight="1">
      <c r="B22" s="19" t="s">
        <v>83</v>
      </c>
      <c r="C22" s="20">
        <f>$O$10</f>
        <v>0</v>
      </c>
      <c r="D22" s="20">
        <f>SUMIFS('Data'!$R$10:$R$26,'Data'!$E$10:$E$26,"Revenue")</f>
        <v>0</v>
      </c>
      <c r="E22" s="20">
        <f>C22-D22</f>
        <v>0</v>
      </c>
      <c r="F22" s="23">
        <f>IF(ABS(C22-D22)&lt;0.5,"OK","FLAG")</f>
        <v>0</v>
      </c>
    </row>
    <row r="23" spans="2:15" ht="22" customHeight="1">
      <c r="B23" s="21" t="s">
        <v>84</v>
      </c>
      <c r="C23" s="22">
        <f>$O$17</f>
        <v>0</v>
      </c>
      <c r="D23" s="22">
        <f>SUM(C17:N17)</f>
        <v>0</v>
      </c>
      <c r="E23" s="22">
        <f>C23-D23</f>
        <v>0</v>
      </c>
      <c r="F23" s="23">
        <f>IF(ABS(C23-D23)&lt;0.5,"OK","FLAG")</f>
        <v>0</v>
      </c>
    </row>
  </sheetData>
  <mergeCells count="3">
    <mergeCell ref="B2:Q2"/>
    <mergeCell ref="B3:Q3"/>
    <mergeCell ref="B5:R5"/>
  </mergeCells>
  <conditionalFormatting sqref="F22:F23">
    <cfRule type="containsText" dxfId="0" priority="1" operator="containsText" text="OK">
      <formula>NOT(ISERROR(SEARCH("OK",F22)))</formula>
    </cfRule>
    <cfRule type="containsText" dxfId="1" priority="2" operator="containsText" text="FLAG">
      <formula>NOT(ISERROR(SEARCH("FLAG",F22)))</formula>
    </cfRule>
  </conditionalFormatting>
  <printOptions horizontalCentered="1"/>
  <pageMargins left="0.4" right="0.4" top="0.5" bottom="0.6" header="0.2" footer="0.3"/>
  <pageSetup paperSize="9" fitToHeight="0" orientation="landscape"/>
  <headerFooter>
    <oddHeader>&amp;L&amp;"Arial"&amp;8&amp;K707070Lyros Accounting&amp;C&amp;"Arial"&amp;8&amp;K707070P&amp;L Detail&amp;R&amp;"Arial"&amp;8&amp;K707070Page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3A9E6E"/>
    <pageSetUpPr fitToPage="1"/>
  </sheetPr>
  <dimension ref="A1:S19"/>
  <sheetViews>
    <sheetView showGridLines="0" workbookViewId="0"/>
  </sheetViews>
  <sheetFormatPr defaultRowHeight="15"/>
  <cols>
    <col min="1" max="1" width="2.7109375" customWidth="1"/>
    <col min="2" max="2" width="22.7109375" customWidth="1"/>
    <col min="3" max="14" width="11.7109375" customWidth="1"/>
    <col min="15" max="15" width="13.7109375" customWidth="1"/>
    <col min="19" max="19" width="2.7109375" customWidth="1"/>
  </cols>
  <sheetData>
    <row r="1" spans="1:19" ht="14" customHeight="1">
      <c r="A1" s="1"/>
      <c r="B1" s="1"/>
      <c r="C1" s="1"/>
      <c r="D1" s="1"/>
      <c r="E1" s="1"/>
      <c r="F1" s="1"/>
      <c r="G1" s="1"/>
      <c r="H1" s="1"/>
      <c r="I1" s="1"/>
      <c r="J1" s="1"/>
      <c r="K1" s="1"/>
      <c r="L1" s="1"/>
      <c r="M1" s="1"/>
      <c r="N1" s="1"/>
      <c r="O1" s="1"/>
      <c r="P1" s="1"/>
      <c r="Q1" s="1"/>
      <c r="R1" s="1"/>
      <c r="S1" s="1"/>
    </row>
    <row r="2" spans="1:19" ht="16" customHeight="1">
      <c r="A2" s="1"/>
      <c r="B2" s="11" t="s">
        <v>85</v>
      </c>
      <c r="C2" s="11"/>
      <c r="D2" s="11"/>
      <c r="E2" s="11"/>
      <c r="F2" s="11"/>
      <c r="G2" s="11"/>
      <c r="H2" s="11"/>
      <c r="I2" s="11"/>
      <c r="J2" s="11"/>
      <c r="K2" s="11"/>
      <c r="L2" s="11"/>
      <c r="M2" s="11"/>
      <c r="N2" s="11"/>
      <c r="O2" s="11"/>
      <c r="P2" s="11"/>
      <c r="Q2" s="11"/>
      <c r="R2" s="1"/>
      <c r="S2" s="1"/>
    </row>
    <row r="3" spans="1:19" ht="26" customHeight="1">
      <c r="A3" s="1"/>
      <c r="B3" s="12" t="s">
        <v>86</v>
      </c>
      <c r="C3" s="12"/>
      <c r="D3" s="12"/>
      <c r="E3" s="12"/>
      <c r="F3" s="12"/>
      <c r="G3" s="12"/>
      <c r="H3" s="12"/>
      <c r="I3" s="12"/>
      <c r="J3" s="12"/>
      <c r="K3" s="12"/>
      <c r="L3" s="12"/>
      <c r="M3" s="12"/>
      <c r="N3" s="12"/>
      <c r="O3" s="12"/>
      <c r="P3" s="12"/>
      <c r="Q3" s="12"/>
      <c r="R3" s="1"/>
      <c r="S3" s="1"/>
    </row>
    <row r="4" spans="1:19" ht="4" customHeight="1">
      <c r="A4" s="2"/>
      <c r="B4" s="2"/>
      <c r="C4" s="2"/>
      <c r="D4" s="2"/>
      <c r="E4" s="2"/>
      <c r="F4" s="2"/>
      <c r="G4" s="2"/>
      <c r="H4" s="2"/>
      <c r="I4" s="2"/>
      <c r="J4" s="2"/>
      <c r="K4" s="2"/>
      <c r="L4" s="2"/>
      <c r="M4" s="2"/>
      <c r="N4" s="2"/>
      <c r="O4" s="2"/>
      <c r="P4" s="2"/>
      <c r="Q4" s="2"/>
      <c r="R4" s="2"/>
      <c r="S4" s="2"/>
    </row>
    <row r="5" spans="1:19" ht="40" customHeight="1">
      <c r="B5" s="6" t="s">
        <v>87</v>
      </c>
      <c r="C5" s="6"/>
      <c r="D5" s="6"/>
      <c r="E5" s="6"/>
      <c r="F5" s="6"/>
      <c r="G5" s="6"/>
      <c r="H5" s="6"/>
      <c r="I5" s="6"/>
      <c r="J5" s="6"/>
      <c r="K5" s="6"/>
      <c r="L5" s="6"/>
      <c r="M5" s="6"/>
      <c r="N5" s="6"/>
      <c r="O5" s="6"/>
      <c r="P5" s="6"/>
      <c r="Q5" s="6"/>
      <c r="R5" s="6"/>
    </row>
    <row r="7" spans="1:19" ht="14" customHeight="1">
      <c r="B7" s="3" t="s">
        <v>88</v>
      </c>
    </row>
    <row r="8" spans="1:19" ht="26" customHeight="1">
      <c r="B8" s="16" t="s">
        <v>89</v>
      </c>
    </row>
    <row r="9" spans="1:19" ht="26" customHeight="1">
      <c r="B9" s="17" t="s">
        <v>90</v>
      </c>
      <c r="C9" s="18" t="s">
        <v>46</v>
      </c>
      <c r="D9" s="18" t="s">
        <v>47</v>
      </c>
      <c r="E9" s="18" t="s">
        <v>48</v>
      </c>
      <c r="F9" s="18" t="s">
        <v>49</v>
      </c>
      <c r="G9" s="18" t="s">
        <v>50</v>
      </c>
      <c r="H9" s="18" t="s">
        <v>51</v>
      </c>
      <c r="I9" s="18" t="s">
        <v>52</v>
      </c>
      <c r="J9" s="18" t="s">
        <v>53</v>
      </c>
      <c r="K9" s="18" t="s">
        <v>54</v>
      </c>
      <c r="L9" s="18" t="s">
        <v>55</v>
      </c>
      <c r="M9" s="18" t="s">
        <v>56</v>
      </c>
      <c r="N9" s="18" t="s">
        <v>57</v>
      </c>
      <c r="O9" s="18" t="s">
        <v>91</v>
      </c>
    </row>
    <row r="10" spans="1:19" ht="20" customHeight="1">
      <c r="B10" s="19" t="s">
        <v>92</v>
      </c>
      <c r="C10" s="20">
        <f>'Internal Data Measures'!C9</f>
        <v>0</v>
      </c>
      <c r="D10" s="20">
        <f>'Internal Data Measures'!D9</f>
        <v>0</v>
      </c>
      <c r="E10" s="20">
        <f>'Internal Data Measures'!E9</f>
        <v>0</v>
      </c>
      <c r="F10" s="20">
        <f>'Internal Data Measures'!F9</f>
        <v>0</v>
      </c>
      <c r="G10" s="20">
        <f>'Internal Data Measures'!G9</f>
        <v>0</v>
      </c>
      <c r="H10" s="20">
        <f>'Internal Data Measures'!H9</f>
        <v>0</v>
      </c>
      <c r="I10" s="20">
        <f>'Internal Data Measures'!I9</f>
        <v>0</v>
      </c>
      <c r="J10" s="20">
        <f>'Internal Data Measures'!J9</f>
        <v>0</v>
      </c>
      <c r="K10" s="20">
        <f>'Internal Data Measures'!K9</f>
        <v>0</v>
      </c>
      <c r="L10" s="20">
        <f>'Internal Data Measures'!L9</f>
        <v>0</v>
      </c>
      <c r="M10" s="20">
        <f>'Internal Data Measures'!M9</f>
        <v>0</v>
      </c>
      <c r="N10" s="20">
        <f>'Internal Data Measures'!N9</f>
        <v>0</v>
      </c>
      <c r="O10" s="20">
        <f>'Internal Data Measures'!N9</f>
        <v>0</v>
      </c>
    </row>
    <row r="11" spans="1:19" ht="20" customHeight="1">
      <c r="B11" s="21" t="s">
        <v>93</v>
      </c>
      <c r="C11" s="22">
        <f>'Internal Data Measures'!C10</f>
        <v>0</v>
      </c>
      <c r="D11" s="22">
        <f>'Internal Data Measures'!D10</f>
        <v>0</v>
      </c>
      <c r="E11" s="22">
        <f>'Internal Data Measures'!E10</f>
        <v>0</v>
      </c>
      <c r="F11" s="22">
        <f>'Internal Data Measures'!F10</f>
        <v>0</v>
      </c>
      <c r="G11" s="22">
        <f>'Internal Data Measures'!G10</f>
        <v>0</v>
      </c>
      <c r="H11" s="22">
        <f>'Internal Data Measures'!H10</f>
        <v>0</v>
      </c>
      <c r="I11" s="22">
        <f>'Internal Data Measures'!I10</f>
        <v>0</v>
      </c>
      <c r="J11" s="22">
        <f>'Internal Data Measures'!J10</f>
        <v>0</v>
      </c>
      <c r="K11" s="22">
        <f>'Internal Data Measures'!K10</f>
        <v>0</v>
      </c>
      <c r="L11" s="22">
        <f>'Internal Data Measures'!L10</f>
        <v>0</v>
      </c>
      <c r="M11" s="22">
        <f>'Internal Data Measures'!M10</f>
        <v>0</v>
      </c>
      <c r="N11" s="22">
        <f>'Internal Data Measures'!N10</f>
        <v>0</v>
      </c>
      <c r="O11" s="22">
        <f>'Internal Data Measures'!N10</f>
        <v>0</v>
      </c>
    </row>
    <row r="12" spans="1:19" ht="20" customHeight="1">
      <c r="B12" s="19" t="s">
        <v>94</v>
      </c>
      <c r="C12" s="20">
        <f>'Internal Data Measures'!C11</f>
        <v>0</v>
      </c>
      <c r="D12" s="20">
        <f>'Internal Data Measures'!D11</f>
        <v>0</v>
      </c>
      <c r="E12" s="20">
        <f>'Internal Data Measures'!E11</f>
        <v>0</v>
      </c>
      <c r="F12" s="20">
        <f>'Internal Data Measures'!F11</f>
        <v>0</v>
      </c>
      <c r="G12" s="20">
        <f>'Internal Data Measures'!G11</f>
        <v>0</v>
      </c>
      <c r="H12" s="20">
        <f>'Internal Data Measures'!H11</f>
        <v>0</v>
      </c>
      <c r="I12" s="20">
        <f>'Internal Data Measures'!I11</f>
        <v>0</v>
      </c>
      <c r="J12" s="20">
        <f>'Internal Data Measures'!J11</f>
        <v>0</v>
      </c>
      <c r="K12" s="20">
        <f>'Internal Data Measures'!K11</f>
        <v>0</v>
      </c>
      <c r="L12" s="20">
        <f>'Internal Data Measures'!L11</f>
        <v>0</v>
      </c>
      <c r="M12" s="20">
        <f>'Internal Data Measures'!M11</f>
        <v>0</v>
      </c>
      <c r="N12" s="20">
        <f>'Internal Data Measures'!N11</f>
        <v>0</v>
      </c>
      <c r="O12" s="20">
        <f>'Internal Data Measures'!N11</f>
        <v>0</v>
      </c>
    </row>
    <row r="13" spans="1:19" ht="24" customHeight="1">
      <c r="B13" s="26" t="s">
        <v>62</v>
      </c>
      <c r="C13" s="27">
        <f>'Internal Data Measures'!C12</f>
        <v>0</v>
      </c>
      <c r="D13" s="27">
        <f>'Internal Data Measures'!D12</f>
        <v>0</v>
      </c>
      <c r="E13" s="27">
        <f>'Internal Data Measures'!E12</f>
        <v>0</v>
      </c>
      <c r="F13" s="27">
        <f>'Internal Data Measures'!F12</f>
        <v>0</v>
      </c>
      <c r="G13" s="27">
        <f>'Internal Data Measures'!G12</f>
        <v>0</v>
      </c>
      <c r="H13" s="27">
        <f>'Internal Data Measures'!H12</f>
        <v>0</v>
      </c>
      <c r="I13" s="27">
        <f>'Internal Data Measures'!I12</f>
        <v>0</v>
      </c>
      <c r="J13" s="27">
        <f>'Internal Data Measures'!J12</f>
        <v>0</v>
      </c>
      <c r="K13" s="27">
        <f>'Internal Data Measures'!K12</f>
        <v>0</v>
      </c>
      <c r="L13" s="27">
        <f>'Internal Data Measures'!L12</f>
        <v>0</v>
      </c>
      <c r="M13" s="27">
        <f>'Internal Data Measures'!M12</f>
        <v>0</v>
      </c>
      <c r="N13" s="27">
        <f>'Internal Data Measures'!N12</f>
        <v>0</v>
      </c>
      <c r="O13" s="27">
        <f>'Internal Data Measures'!N12</f>
        <v>0</v>
      </c>
    </row>
    <row r="15" spans="1:19" ht="14" customHeight="1">
      <c r="B15" s="3" t="s">
        <v>63</v>
      </c>
    </row>
    <row r="16" spans="1:19" ht="26" customHeight="1">
      <c r="B16" s="16" t="s">
        <v>64</v>
      </c>
    </row>
    <row r="17" spans="2:6" ht="26" customHeight="1">
      <c r="B17" s="17" t="s">
        <v>65</v>
      </c>
      <c r="C17" s="18" t="s">
        <v>66</v>
      </c>
      <c r="D17" s="18" t="s">
        <v>67</v>
      </c>
      <c r="E17" s="18" t="s">
        <v>68</v>
      </c>
      <c r="F17" s="18" t="s">
        <v>69</v>
      </c>
    </row>
    <row r="18" spans="2:6" ht="22" customHeight="1">
      <c r="B18" s="19" t="s">
        <v>95</v>
      </c>
      <c r="C18" s="20">
        <f>SUM(N10:N12)</f>
        <v>0</v>
      </c>
      <c r="D18" s="20">
        <f>N13</f>
        <v>0</v>
      </c>
      <c r="E18" s="20">
        <f>C18-D18</f>
        <v>0</v>
      </c>
      <c r="F18" s="23">
        <f>IF(ABS(C18-D18)&lt;0.5,"OK","FLAG")</f>
        <v>0</v>
      </c>
    </row>
    <row r="19" spans="2:6" ht="22" customHeight="1">
      <c r="B19" s="21" t="s">
        <v>96</v>
      </c>
      <c r="C19" s="22">
        <f>O13</f>
        <v>0</v>
      </c>
      <c r="D19" s="22">
        <f>N13</f>
        <v>0</v>
      </c>
      <c r="E19" s="22">
        <f>C19-D19</f>
        <v>0</v>
      </c>
      <c r="F19" s="23">
        <f>IF(ABS(C19-D19)&lt;0.5,"OK","FLAG")</f>
        <v>0</v>
      </c>
    </row>
  </sheetData>
  <mergeCells count="3">
    <mergeCell ref="B2:Q2"/>
    <mergeCell ref="B3:Q3"/>
    <mergeCell ref="B5:R5"/>
  </mergeCells>
  <conditionalFormatting sqref="F18:F19">
    <cfRule type="containsText" dxfId="0" priority="1" operator="containsText" text="OK">
      <formula>NOT(ISERROR(SEARCH("OK",F18)))</formula>
    </cfRule>
    <cfRule type="containsText" dxfId="1" priority="2" operator="containsText" text="FLAG">
      <formula>NOT(ISERROR(SEARCH("FLAG",F18)))</formula>
    </cfRule>
  </conditionalFormatting>
  <printOptions horizontalCentered="1"/>
  <pageMargins left="0.4" right="0.4" top="0.5" bottom="0.6" header="0.2" footer="0.3"/>
  <pageSetup paperSize="9" fitToHeight="0" orientation="landscape"/>
  <headerFooter>
    <oddHeader>&amp;L&amp;"Arial"&amp;8&amp;K707070Lyros Accounting&amp;C&amp;"Arial"&amp;8&amp;K707070Cash Position&amp;R&amp;"Arial"&amp;8&amp;K707070Page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5.xml><?xml version="1.0" encoding="utf-8"?>
<worksheet xmlns="http://schemas.openxmlformats.org/spreadsheetml/2006/main" xmlns:r="http://schemas.openxmlformats.org/officeDocument/2006/relationships">
  <sheetPr>
    <tabColor rgb="FF3A9E6E"/>
    <pageSetUpPr fitToPage="1"/>
  </sheetPr>
  <dimension ref="A1:O25"/>
  <sheetViews>
    <sheetView showGridLines="0" workbookViewId="0"/>
  </sheetViews>
  <sheetFormatPr defaultRowHeight="15"/>
  <cols>
    <col min="1" max="1" width="2.7109375" customWidth="1"/>
    <col min="2" max="14" width="10.7109375" customWidth="1"/>
    <col min="15" max="15" width="2.7109375" customWidth="1"/>
  </cols>
  <sheetData>
    <row r="1" spans="1:15" ht="14" customHeight="1">
      <c r="A1" s="1"/>
      <c r="B1" s="1"/>
      <c r="C1" s="1"/>
      <c r="D1" s="1"/>
      <c r="E1" s="1"/>
      <c r="F1" s="1"/>
      <c r="G1" s="1"/>
      <c r="H1" s="1"/>
      <c r="I1" s="1"/>
      <c r="J1" s="1"/>
      <c r="K1" s="1"/>
      <c r="L1" s="1"/>
      <c r="M1" s="1"/>
      <c r="N1" s="1"/>
      <c r="O1" s="1"/>
    </row>
    <row r="2" spans="1:15" ht="16" customHeight="1">
      <c r="A2" s="1"/>
      <c r="B2" s="11" t="s">
        <v>97</v>
      </c>
      <c r="C2" s="11"/>
      <c r="D2" s="11"/>
      <c r="E2" s="11"/>
      <c r="F2" s="11"/>
      <c r="G2" s="11"/>
      <c r="H2" s="11"/>
      <c r="I2" s="11"/>
      <c r="J2" s="11"/>
      <c r="K2" s="11"/>
      <c r="L2" s="11"/>
      <c r="M2" s="11"/>
      <c r="N2" s="1"/>
      <c r="O2" s="1"/>
    </row>
    <row r="3" spans="1:15" ht="26" customHeight="1">
      <c r="A3" s="1"/>
      <c r="B3" s="12" t="s">
        <v>98</v>
      </c>
      <c r="C3" s="12"/>
      <c r="D3" s="12"/>
      <c r="E3" s="12"/>
      <c r="F3" s="12"/>
      <c r="G3" s="12"/>
      <c r="H3" s="12"/>
      <c r="I3" s="12"/>
      <c r="J3" s="12"/>
      <c r="K3" s="12"/>
      <c r="L3" s="12"/>
      <c r="M3" s="12"/>
      <c r="N3" s="1"/>
      <c r="O3" s="1"/>
    </row>
    <row r="4" spans="1:15" ht="4" customHeight="1">
      <c r="A4" s="2"/>
      <c r="B4" s="2"/>
      <c r="C4" s="2"/>
      <c r="D4" s="2"/>
      <c r="E4" s="2"/>
      <c r="F4" s="2"/>
      <c r="G4" s="2"/>
      <c r="H4" s="2"/>
      <c r="I4" s="2"/>
      <c r="J4" s="2"/>
      <c r="K4" s="2"/>
      <c r="L4" s="2"/>
      <c r="M4" s="2"/>
      <c r="N4" s="2"/>
      <c r="O4" s="2"/>
    </row>
    <row r="5" spans="1:15" ht="40" customHeight="1">
      <c r="B5" s="6" t="s">
        <v>99</v>
      </c>
      <c r="C5" s="6"/>
      <c r="D5" s="6"/>
      <c r="E5" s="6"/>
      <c r="F5" s="6"/>
      <c r="G5" s="6"/>
      <c r="H5" s="6"/>
      <c r="I5" s="6"/>
      <c r="J5" s="6"/>
      <c r="K5" s="6"/>
      <c r="L5" s="6"/>
      <c r="M5" s="6"/>
      <c r="N5" s="6"/>
    </row>
    <row r="7" spans="1:15" ht="14" customHeight="1">
      <c r="B7" s="3" t="s">
        <v>100</v>
      </c>
    </row>
    <row r="8" spans="1:15" ht="26" customHeight="1">
      <c r="B8" s="16" t="s">
        <v>101</v>
      </c>
    </row>
    <row r="9" spans="1:15" ht="80" customHeight="1">
      <c r="B9" s="28" t="s">
        <v>102</v>
      </c>
      <c r="C9" s="28"/>
      <c r="D9" s="28"/>
      <c r="E9" s="28"/>
      <c r="F9" s="28"/>
      <c r="G9" s="28"/>
      <c r="H9" s="28"/>
      <c r="I9" s="28"/>
      <c r="J9" s="28"/>
      <c r="K9" s="28"/>
      <c r="L9" s="28"/>
      <c r="M9" s="28"/>
      <c r="N9" s="28"/>
    </row>
    <row r="11" spans="1:15" ht="14" customHeight="1">
      <c r="B11" s="3" t="s">
        <v>103</v>
      </c>
    </row>
    <row r="12" spans="1:15" ht="26" customHeight="1">
      <c r="B12" s="16" t="s">
        <v>104</v>
      </c>
    </row>
    <row r="13" spans="1:15" ht="80" customHeight="1">
      <c r="B13" s="28" t="s">
        <v>105</v>
      </c>
      <c r="C13" s="28"/>
      <c r="D13" s="28"/>
      <c r="E13" s="28"/>
      <c r="F13" s="28"/>
      <c r="G13" s="28"/>
      <c r="H13" s="28"/>
      <c r="I13" s="28"/>
      <c r="J13" s="28"/>
      <c r="K13" s="28"/>
      <c r="L13" s="28"/>
      <c r="M13" s="28"/>
      <c r="N13" s="28"/>
    </row>
    <row r="15" spans="1:15" ht="14" customHeight="1">
      <c r="B15" s="3" t="s">
        <v>106</v>
      </c>
    </row>
    <row r="16" spans="1:15" ht="26" customHeight="1">
      <c r="B16" s="16" t="s">
        <v>107</v>
      </c>
    </row>
    <row r="17" spans="2:14" ht="80" customHeight="1">
      <c r="B17" s="28" t="s">
        <v>108</v>
      </c>
      <c r="C17" s="28"/>
      <c r="D17" s="28"/>
      <c r="E17" s="28"/>
      <c r="F17" s="28"/>
      <c r="G17" s="28"/>
      <c r="H17" s="28"/>
      <c r="I17" s="28"/>
      <c r="J17" s="28"/>
      <c r="K17" s="28"/>
      <c r="L17" s="28"/>
      <c r="M17" s="28"/>
      <c r="N17" s="28"/>
    </row>
    <row r="19" spans="2:14" ht="14" customHeight="1">
      <c r="B19" s="3" t="s">
        <v>109</v>
      </c>
    </row>
    <row r="20" spans="2:14" ht="26" customHeight="1">
      <c r="B20" s="16" t="s">
        <v>110</v>
      </c>
    </row>
    <row r="21" spans="2:14" ht="80" customHeight="1">
      <c r="B21" s="28" t="s">
        <v>111</v>
      </c>
      <c r="C21" s="28"/>
      <c r="D21" s="28"/>
      <c r="E21" s="28"/>
      <c r="F21" s="28"/>
      <c r="G21" s="28"/>
      <c r="H21" s="28"/>
      <c r="I21" s="28"/>
      <c r="J21" s="28"/>
      <c r="K21" s="28"/>
      <c r="L21" s="28"/>
      <c r="M21" s="28"/>
      <c r="N21" s="28"/>
    </row>
    <row r="23" spans="2:14" ht="14" customHeight="1">
      <c r="B23" s="3" t="s">
        <v>112</v>
      </c>
    </row>
    <row r="24" spans="2:14" ht="26" customHeight="1">
      <c r="B24" s="16" t="s">
        <v>113</v>
      </c>
    </row>
    <row r="25" spans="2:14" ht="80" customHeight="1">
      <c r="B25" s="28" t="s">
        <v>114</v>
      </c>
      <c r="C25" s="28"/>
      <c r="D25" s="28"/>
      <c r="E25" s="28"/>
      <c r="F25" s="28"/>
      <c r="G25" s="28"/>
      <c r="H25" s="28"/>
      <c r="I25" s="28"/>
      <c r="J25" s="28"/>
      <c r="K25" s="28"/>
      <c r="L25" s="28"/>
      <c r="M25" s="28"/>
      <c r="N25" s="28"/>
    </row>
  </sheetData>
  <mergeCells count="8">
    <mergeCell ref="B2:M2"/>
    <mergeCell ref="B3:M3"/>
    <mergeCell ref="B5:N5"/>
    <mergeCell ref="B9:N9"/>
    <mergeCell ref="B13:N13"/>
    <mergeCell ref="B17:N17"/>
    <mergeCell ref="B21:N21"/>
    <mergeCell ref="B25:N25"/>
  </mergeCells>
  <printOptions horizontalCentered="1"/>
  <pageMargins left="0.4" right="0.4" top="0.5" bottom="0.6" header="0.2" footer="0.3"/>
  <pageSetup paperSize="9" fitToHeight="0" orientation="landscape"/>
  <headerFooter>
    <oddHeader>&amp;L&amp;"Arial"&amp;8&amp;K707070Lyros Accounting&amp;C&amp;"Arial"&amp;8&amp;K707070Commentary&amp;R&amp;"Arial"&amp;8&amp;K707070Page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6.xml><?xml version="1.0" encoding="utf-8"?>
<worksheet xmlns="http://schemas.openxmlformats.org/spreadsheetml/2006/main" xmlns:r="http://schemas.openxmlformats.org/officeDocument/2006/relationships">
  <sheetPr>
    <tabColor rgb="FFF5A524"/>
    <pageSetUpPr fitToPage="1"/>
  </sheetPr>
  <dimension ref="A1:S26"/>
  <sheetViews>
    <sheetView showGridLines="0" workbookViewId="0"/>
  </sheetViews>
  <sheetFormatPr defaultRowHeight="15"/>
  <cols>
    <col min="1" max="1" width="2.7109375" customWidth="1"/>
    <col min="2" max="2" width="8.7109375" customWidth="1"/>
    <col min="3" max="3" width="28.7109375" customWidth="1"/>
    <col min="4" max="5" width="14.7109375" customWidth="1"/>
    <col min="6" max="17" width="11.7109375" customWidth="1"/>
    <col min="18" max="18" width="13.7109375" customWidth="1"/>
    <col min="19" max="19" width="2.7109375" customWidth="1"/>
  </cols>
  <sheetData>
    <row r="1" spans="1:19" ht="14" customHeight="1">
      <c r="A1" s="1"/>
      <c r="B1" s="1"/>
      <c r="C1" s="1"/>
      <c r="D1" s="1"/>
      <c r="E1" s="1"/>
      <c r="F1" s="1"/>
      <c r="G1" s="1"/>
      <c r="H1" s="1"/>
      <c r="I1" s="1"/>
      <c r="J1" s="1"/>
      <c r="K1" s="1"/>
      <c r="L1" s="1"/>
      <c r="M1" s="1"/>
      <c r="N1" s="1"/>
      <c r="O1" s="1"/>
      <c r="P1" s="1"/>
      <c r="Q1" s="1"/>
      <c r="R1" s="1"/>
      <c r="S1" s="1"/>
    </row>
    <row r="2" spans="1:19" ht="16" customHeight="1">
      <c r="A2" s="1"/>
      <c r="B2" s="11" t="s">
        <v>115</v>
      </c>
      <c r="C2" s="11"/>
      <c r="D2" s="11"/>
      <c r="E2" s="11"/>
      <c r="F2" s="11"/>
      <c r="G2" s="11"/>
      <c r="H2" s="11"/>
      <c r="I2" s="11"/>
      <c r="J2" s="11"/>
      <c r="K2" s="11"/>
      <c r="L2" s="11"/>
      <c r="M2" s="11"/>
      <c r="N2" s="11"/>
      <c r="O2" s="11"/>
      <c r="P2" s="11"/>
      <c r="Q2" s="11"/>
      <c r="R2" s="1"/>
      <c r="S2" s="1"/>
    </row>
    <row r="3" spans="1:19" ht="26" customHeight="1">
      <c r="A3" s="1"/>
      <c r="B3" s="12" t="s">
        <v>116</v>
      </c>
      <c r="C3" s="12"/>
      <c r="D3" s="12"/>
      <c r="E3" s="12"/>
      <c r="F3" s="12"/>
      <c r="G3" s="12"/>
      <c r="H3" s="12"/>
      <c r="I3" s="12"/>
      <c r="J3" s="12"/>
      <c r="K3" s="12"/>
      <c r="L3" s="12"/>
      <c r="M3" s="12"/>
      <c r="N3" s="12"/>
      <c r="O3" s="12"/>
      <c r="P3" s="12"/>
      <c r="Q3" s="12"/>
      <c r="R3" s="1"/>
      <c r="S3" s="1"/>
    </row>
    <row r="4" spans="1:19" ht="4" customHeight="1">
      <c r="A4" s="2"/>
      <c r="B4" s="2"/>
      <c r="C4" s="2"/>
      <c r="D4" s="2"/>
      <c r="E4" s="2"/>
      <c r="F4" s="2"/>
      <c r="G4" s="2"/>
      <c r="H4" s="2"/>
      <c r="I4" s="2"/>
      <c r="J4" s="2"/>
      <c r="K4" s="2"/>
      <c r="L4" s="2"/>
      <c r="M4" s="2"/>
      <c r="N4" s="2"/>
      <c r="O4" s="2"/>
      <c r="P4" s="2"/>
      <c r="Q4" s="2"/>
      <c r="R4" s="2"/>
      <c r="S4" s="2"/>
    </row>
    <row r="5" spans="1:19" ht="40" customHeight="1">
      <c r="B5" s="6" t="s">
        <v>117</v>
      </c>
      <c r="C5" s="6"/>
      <c r="D5" s="6"/>
      <c r="E5" s="6"/>
      <c r="F5" s="6"/>
      <c r="G5" s="6"/>
      <c r="H5" s="6"/>
      <c r="I5" s="6"/>
      <c r="J5" s="6"/>
      <c r="K5" s="6"/>
      <c r="L5" s="6"/>
      <c r="M5" s="6"/>
      <c r="N5" s="6"/>
      <c r="O5" s="6"/>
      <c r="P5" s="6"/>
      <c r="Q5" s="6"/>
      <c r="R5" s="6"/>
    </row>
    <row r="7" spans="1:19" ht="14" customHeight="1">
      <c r="B7" s="3" t="s">
        <v>118</v>
      </c>
    </row>
    <row r="8" spans="1:19" ht="26" customHeight="1">
      <c r="B8" s="16" t="s">
        <v>119</v>
      </c>
    </row>
    <row r="9" spans="1:19" ht="26" customHeight="1">
      <c r="B9" s="17" t="s">
        <v>120</v>
      </c>
      <c r="C9" s="17" t="s">
        <v>121</v>
      </c>
      <c r="D9" s="17" t="s">
        <v>122</v>
      </c>
      <c r="E9" s="17" t="s">
        <v>123</v>
      </c>
      <c r="F9" s="18" t="s">
        <v>46</v>
      </c>
      <c r="G9" s="18" t="s">
        <v>47</v>
      </c>
      <c r="H9" s="18" t="s">
        <v>48</v>
      </c>
      <c r="I9" s="18" t="s">
        <v>49</v>
      </c>
      <c r="J9" s="18" t="s">
        <v>50</v>
      </c>
      <c r="K9" s="18" t="s">
        <v>51</v>
      </c>
      <c r="L9" s="18" t="s">
        <v>52</v>
      </c>
      <c r="M9" s="18" t="s">
        <v>53</v>
      </c>
      <c r="N9" s="18" t="s">
        <v>54</v>
      </c>
      <c r="O9" s="18" t="s">
        <v>55</v>
      </c>
      <c r="P9" s="18" t="s">
        <v>56</v>
      </c>
      <c r="Q9" s="18" t="s">
        <v>57</v>
      </c>
      <c r="R9" s="18" t="s">
        <v>124</v>
      </c>
    </row>
    <row r="10" spans="1:19" ht="20" customHeight="1">
      <c r="B10" s="19" t="s">
        <v>125</v>
      </c>
      <c r="C10" s="19" t="s">
        <v>126</v>
      </c>
      <c r="D10" s="19" t="s">
        <v>59</v>
      </c>
      <c r="E10" s="28" t="s">
        <v>59</v>
      </c>
      <c r="F10" s="29">
        <v>179590</v>
      </c>
      <c r="G10" s="29">
        <v>164769</v>
      </c>
      <c r="H10" s="29">
        <v>149114</v>
      </c>
      <c r="I10" s="29">
        <v>179752</v>
      </c>
      <c r="J10" s="29">
        <v>159640</v>
      </c>
      <c r="K10" s="29">
        <v>161968</v>
      </c>
      <c r="L10" s="29">
        <v>191223</v>
      </c>
      <c r="M10" s="29">
        <v>185024</v>
      </c>
      <c r="N10" s="29">
        <v>158787</v>
      </c>
      <c r="O10" s="29">
        <v>193847</v>
      </c>
      <c r="P10" s="29">
        <v>185759</v>
      </c>
      <c r="Q10" s="29">
        <v>177920</v>
      </c>
      <c r="R10" s="25">
        <f>SUM($F$10:$Q$10)</f>
        <v>0</v>
      </c>
    </row>
    <row r="11" spans="1:19" ht="20" customHeight="1">
      <c r="B11" s="21" t="s">
        <v>127</v>
      </c>
      <c r="C11" s="21" t="s">
        <v>128</v>
      </c>
      <c r="D11" s="21" t="s">
        <v>59</v>
      </c>
      <c r="E11" s="28" t="s">
        <v>59</v>
      </c>
      <c r="F11" s="29">
        <v>117575</v>
      </c>
      <c r="G11" s="29">
        <v>112322</v>
      </c>
      <c r="H11" s="29">
        <v>102729</v>
      </c>
      <c r="I11" s="29">
        <v>124935</v>
      </c>
      <c r="J11" s="29">
        <v>115864</v>
      </c>
      <c r="K11" s="29">
        <v>112725</v>
      </c>
      <c r="L11" s="29">
        <v>129946</v>
      </c>
      <c r="M11" s="29">
        <v>134737</v>
      </c>
      <c r="N11" s="29">
        <v>111155</v>
      </c>
      <c r="O11" s="29">
        <v>133590</v>
      </c>
      <c r="P11" s="29">
        <v>130557</v>
      </c>
      <c r="Q11" s="29">
        <v>125438</v>
      </c>
      <c r="R11" s="25">
        <f>SUM($F$11:$Q$11)</f>
        <v>0</v>
      </c>
    </row>
    <row r="12" spans="1:19" ht="20" customHeight="1">
      <c r="B12" s="19" t="s">
        <v>129</v>
      </c>
      <c r="C12" s="19" t="s">
        <v>130</v>
      </c>
      <c r="D12" s="19" t="s">
        <v>59</v>
      </c>
      <c r="E12" s="28" t="s">
        <v>59</v>
      </c>
      <c r="F12" s="29">
        <v>45260</v>
      </c>
      <c r="G12" s="29">
        <v>44389</v>
      </c>
      <c r="H12" s="29">
        <v>33418</v>
      </c>
      <c r="I12" s="29">
        <v>48888</v>
      </c>
      <c r="J12" s="29">
        <v>38641</v>
      </c>
      <c r="K12" s="29">
        <v>34607</v>
      </c>
      <c r="L12" s="29">
        <v>39963</v>
      </c>
      <c r="M12" s="29">
        <v>47009</v>
      </c>
      <c r="N12" s="29">
        <v>37694</v>
      </c>
      <c r="O12" s="29">
        <v>44253</v>
      </c>
      <c r="P12" s="29">
        <v>40554</v>
      </c>
      <c r="Q12" s="29">
        <v>39505</v>
      </c>
      <c r="R12" s="25">
        <f>SUM($F$12:$Q$12)</f>
        <v>0</v>
      </c>
    </row>
    <row r="13" spans="1:19" ht="20" customHeight="1">
      <c r="B13" s="21" t="s">
        <v>131</v>
      </c>
      <c r="C13" s="21" t="s">
        <v>132</v>
      </c>
      <c r="D13" s="21" t="s">
        <v>132</v>
      </c>
      <c r="E13" s="28" t="s">
        <v>59</v>
      </c>
      <c r="F13" s="29">
        <v>8996</v>
      </c>
      <c r="G13" s="29">
        <v>5794</v>
      </c>
      <c r="H13" s="29">
        <v>6156</v>
      </c>
      <c r="I13" s="29">
        <v>6234</v>
      </c>
      <c r="J13" s="29">
        <v>10780</v>
      </c>
      <c r="K13" s="29">
        <v>7031</v>
      </c>
      <c r="L13" s="29">
        <v>11600</v>
      </c>
      <c r="M13" s="29">
        <v>12225</v>
      </c>
      <c r="N13" s="29">
        <v>13859</v>
      </c>
      <c r="O13" s="29">
        <v>15346</v>
      </c>
      <c r="P13" s="29">
        <v>10715</v>
      </c>
      <c r="Q13" s="29">
        <v>13520</v>
      </c>
      <c r="R13" s="25">
        <f>SUM($F$13:$Q$13)</f>
        <v>0</v>
      </c>
    </row>
    <row r="14" spans="1:19" ht="20" customHeight="1">
      <c r="B14" s="19" t="s">
        <v>133</v>
      </c>
      <c r="C14" s="19" t="s">
        <v>134</v>
      </c>
      <c r="D14" s="19" t="s">
        <v>135</v>
      </c>
      <c r="E14" s="28" t="s">
        <v>79</v>
      </c>
      <c r="F14" s="29">
        <v>106411</v>
      </c>
      <c r="G14" s="29">
        <v>99597</v>
      </c>
      <c r="H14" s="29">
        <v>95132</v>
      </c>
      <c r="I14" s="29">
        <v>113376</v>
      </c>
      <c r="J14" s="29">
        <v>107360</v>
      </c>
      <c r="K14" s="29">
        <v>94880</v>
      </c>
      <c r="L14" s="29">
        <v>108260</v>
      </c>
      <c r="M14" s="29">
        <v>117215</v>
      </c>
      <c r="N14" s="29">
        <v>105709</v>
      </c>
      <c r="O14" s="29">
        <v>118763</v>
      </c>
      <c r="P14" s="29">
        <v>108188</v>
      </c>
      <c r="Q14" s="29">
        <v>105873</v>
      </c>
      <c r="R14" s="25">
        <f>SUM($F$14:$Q$14)</f>
        <v>0</v>
      </c>
    </row>
    <row r="15" spans="1:19" ht="20" customHeight="1">
      <c r="B15" s="21" t="s">
        <v>136</v>
      </c>
      <c r="C15" s="21" t="s">
        <v>137</v>
      </c>
      <c r="D15" s="21" t="s">
        <v>135</v>
      </c>
      <c r="E15" s="28" t="s">
        <v>79</v>
      </c>
      <c r="F15" s="29">
        <v>84074</v>
      </c>
      <c r="G15" s="29">
        <v>82157</v>
      </c>
      <c r="H15" s="29">
        <v>77143</v>
      </c>
      <c r="I15" s="29">
        <v>94628</v>
      </c>
      <c r="J15" s="29">
        <v>85759</v>
      </c>
      <c r="K15" s="29">
        <v>76228</v>
      </c>
      <c r="L15" s="29">
        <v>89755</v>
      </c>
      <c r="M15" s="29">
        <v>98356</v>
      </c>
      <c r="N15" s="29">
        <v>83172</v>
      </c>
      <c r="O15" s="29">
        <v>99870</v>
      </c>
      <c r="P15" s="29">
        <v>88395</v>
      </c>
      <c r="Q15" s="29">
        <v>90999</v>
      </c>
      <c r="R15" s="25">
        <f>SUM($F$15:$Q$15)</f>
        <v>0</v>
      </c>
    </row>
    <row r="16" spans="1:19" ht="20" customHeight="1">
      <c r="B16" s="19" t="s">
        <v>138</v>
      </c>
      <c r="C16" s="19" t="s">
        <v>139</v>
      </c>
      <c r="D16" s="19" t="s">
        <v>140</v>
      </c>
      <c r="E16" s="28" t="s">
        <v>141</v>
      </c>
      <c r="F16" s="29">
        <v>52841</v>
      </c>
      <c r="G16" s="29">
        <v>48022</v>
      </c>
      <c r="H16" s="29">
        <v>47855</v>
      </c>
      <c r="I16" s="29">
        <v>57856</v>
      </c>
      <c r="J16" s="29">
        <v>52027</v>
      </c>
      <c r="K16" s="29">
        <v>50853</v>
      </c>
      <c r="L16" s="29">
        <v>59822</v>
      </c>
      <c r="M16" s="29">
        <v>56531</v>
      </c>
      <c r="N16" s="29">
        <v>49424</v>
      </c>
      <c r="O16" s="29">
        <v>55683</v>
      </c>
      <c r="P16" s="29">
        <v>55063</v>
      </c>
      <c r="Q16" s="29">
        <v>55498</v>
      </c>
      <c r="R16" s="25">
        <f>SUM($F$16:$Q$16)</f>
        <v>0</v>
      </c>
    </row>
    <row r="17" spans="2:18" ht="20" customHeight="1">
      <c r="B17" s="21" t="s">
        <v>142</v>
      </c>
      <c r="C17" s="21" t="s">
        <v>143</v>
      </c>
      <c r="D17" s="21" t="s">
        <v>140</v>
      </c>
      <c r="E17" s="28" t="s">
        <v>141</v>
      </c>
      <c r="F17" s="29">
        <v>7390</v>
      </c>
      <c r="G17" s="29">
        <v>6810</v>
      </c>
      <c r="H17" s="29">
        <v>7736</v>
      </c>
      <c r="I17" s="29">
        <v>8575</v>
      </c>
      <c r="J17" s="29">
        <v>8062</v>
      </c>
      <c r="K17" s="29">
        <v>7582</v>
      </c>
      <c r="L17" s="29">
        <v>9852</v>
      </c>
      <c r="M17" s="29">
        <v>9108</v>
      </c>
      <c r="N17" s="29">
        <v>8270</v>
      </c>
      <c r="O17" s="29">
        <v>7284</v>
      </c>
      <c r="P17" s="29">
        <v>8088</v>
      </c>
      <c r="Q17" s="29">
        <v>7692</v>
      </c>
      <c r="R17" s="25">
        <f>SUM($F$17:$Q$17)</f>
        <v>0</v>
      </c>
    </row>
    <row r="18" spans="2:18" ht="20" customHeight="1">
      <c r="B18" s="19" t="s">
        <v>144</v>
      </c>
      <c r="C18" s="19" t="s">
        <v>145</v>
      </c>
      <c r="D18" s="19" t="s">
        <v>140</v>
      </c>
      <c r="E18" s="28" t="s">
        <v>141</v>
      </c>
      <c r="F18" s="29">
        <v>2688</v>
      </c>
      <c r="G18" s="29">
        <v>1992</v>
      </c>
      <c r="H18" s="29">
        <v>2375</v>
      </c>
      <c r="I18" s="29">
        <v>2318</v>
      </c>
      <c r="J18" s="29">
        <v>3374</v>
      </c>
      <c r="K18" s="29">
        <v>2705</v>
      </c>
      <c r="L18" s="29">
        <v>2402</v>
      </c>
      <c r="M18" s="29">
        <v>3879</v>
      </c>
      <c r="N18" s="29">
        <v>3646</v>
      </c>
      <c r="O18" s="29">
        <v>3182</v>
      </c>
      <c r="P18" s="29">
        <v>2110</v>
      </c>
      <c r="Q18" s="29">
        <v>4197</v>
      </c>
      <c r="R18" s="25">
        <f>SUM($F$18:$Q$18)</f>
        <v>0</v>
      </c>
    </row>
    <row r="19" spans="2:18" ht="20" customHeight="1">
      <c r="B19" s="21" t="s">
        <v>146</v>
      </c>
      <c r="C19" s="21" t="s">
        <v>147</v>
      </c>
      <c r="D19" s="21" t="s">
        <v>140</v>
      </c>
      <c r="E19" s="28" t="s">
        <v>141</v>
      </c>
      <c r="F19" s="29">
        <v>9641</v>
      </c>
      <c r="G19" s="29">
        <v>6906</v>
      </c>
      <c r="H19" s="29">
        <v>7602</v>
      </c>
      <c r="I19" s="29">
        <v>9902</v>
      </c>
      <c r="J19" s="29">
        <v>7632</v>
      </c>
      <c r="K19" s="29">
        <v>8398</v>
      </c>
      <c r="L19" s="29">
        <v>9629</v>
      </c>
      <c r="M19" s="29">
        <v>9473</v>
      </c>
      <c r="N19" s="29">
        <v>8437</v>
      </c>
      <c r="O19" s="29">
        <v>9898</v>
      </c>
      <c r="P19" s="29">
        <v>8912</v>
      </c>
      <c r="Q19" s="29">
        <v>8774</v>
      </c>
      <c r="R19" s="25">
        <f>SUM($F$19:$Q$19)</f>
        <v>0</v>
      </c>
    </row>
    <row r="20" spans="2:18" ht="20" customHeight="1">
      <c r="B20" s="19" t="s">
        <v>148</v>
      </c>
      <c r="C20" s="19" t="s">
        <v>149</v>
      </c>
      <c r="D20" s="19" t="s">
        <v>150</v>
      </c>
      <c r="E20" s="28" t="s">
        <v>81</v>
      </c>
      <c r="F20" s="29">
        <v>25360</v>
      </c>
      <c r="G20" s="29">
        <v>25735</v>
      </c>
      <c r="H20" s="29">
        <v>24679</v>
      </c>
      <c r="I20" s="29">
        <v>26506</v>
      </c>
      <c r="J20" s="29">
        <v>26195</v>
      </c>
      <c r="K20" s="29">
        <v>27344</v>
      </c>
      <c r="L20" s="29">
        <v>27235</v>
      </c>
      <c r="M20" s="29">
        <v>27097</v>
      </c>
      <c r="N20" s="29">
        <v>25629</v>
      </c>
      <c r="O20" s="29">
        <v>25803</v>
      </c>
      <c r="P20" s="29">
        <v>27462</v>
      </c>
      <c r="Q20" s="29">
        <v>25528</v>
      </c>
      <c r="R20" s="25">
        <f>SUM($F$20:$Q$20)</f>
        <v>0</v>
      </c>
    </row>
    <row r="21" spans="2:18" ht="20" customHeight="1">
      <c r="B21" s="21" t="s">
        <v>151</v>
      </c>
      <c r="C21" s="21" t="s">
        <v>152</v>
      </c>
      <c r="D21" s="21" t="s">
        <v>150</v>
      </c>
      <c r="E21" s="28" t="s">
        <v>81</v>
      </c>
      <c r="F21" s="29">
        <v>6411</v>
      </c>
      <c r="G21" s="29">
        <v>5486</v>
      </c>
      <c r="H21" s="29">
        <v>5451</v>
      </c>
      <c r="I21" s="29">
        <v>7956</v>
      </c>
      <c r="J21" s="29">
        <v>6217</v>
      </c>
      <c r="K21" s="29">
        <v>5816</v>
      </c>
      <c r="L21" s="29">
        <v>6252</v>
      </c>
      <c r="M21" s="29">
        <v>6484</v>
      </c>
      <c r="N21" s="29">
        <v>6494</v>
      </c>
      <c r="O21" s="29">
        <v>8006</v>
      </c>
      <c r="P21" s="29">
        <v>6434</v>
      </c>
      <c r="Q21" s="29">
        <v>8230</v>
      </c>
      <c r="R21" s="25">
        <f>SUM($F$21:$Q$21)</f>
        <v>0</v>
      </c>
    </row>
    <row r="22" spans="2:18" ht="20" customHeight="1">
      <c r="B22" s="19" t="s">
        <v>153</v>
      </c>
      <c r="C22" s="19" t="s">
        <v>154</v>
      </c>
      <c r="D22" s="19" t="s">
        <v>150</v>
      </c>
      <c r="E22" s="28" t="s">
        <v>81</v>
      </c>
      <c r="F22" s="29">
        <v>10989</v>
      </c>
      <c r="G22" s="29">
        <v>9366</v>
      </c>
      <c r="H22" s="29">
        <v>10809</v>
      </c>
      <c r="I22" s="29">
        <v>9502</v>
      </c>
      <c r="J22" s="29">
        <v>9745</v>
      </c>
      <c r="K22" s="29">
        <v>9266</v>
      </c>
      <c r="L22" s="29">
        <v>11514</v>
      </c>
      <c r="M22" s="29">
        <v>10547</v>
      </c>
      <c r="N22" s="29">
        <v>9571</v>
      </c>
      <c r="O22" s="29">
        <v>10870</v>
      </c>
      <c r="P22" s="29">
        <v>11588</v>
      </c>
      <c r="Q22" s="29">
        <v>10275</v>
      </c>
      <c r="R22" s="25">
        <f>SUM($F$22:$Q$22)</f>
        <v>0</v>
      </c>
    </row>
    <row r="23" spans="2:18" ht="20" customHeight="1">
      <c r="B23" s="21" t="s">
        <v>155</v>
      </c>
      <c r="C23" s="21" t="s">
        <v>156</v>
      </c>
      <c r="D23" s="21" t="s">
        <v>150</v>
      </c>
      <c r="E23" s="28" t="s">
        <v>81</v>
      </c>
      <c r="F23" s="29">
        <v>16156</v>
      </c>
      <c r="G23" s="29">
        <v>16198</v>
      </c>
      <c r="H23" s="29">
        <v>16693</v>
      </c>
      <c r="I23" s="29">
        <v>16049</v>
      </c>
      <c r="J23" s="29">
        <v>17245</v>
      </c>
      <c r="K23" s="29">
        <v>17010</v>
      </c>
      <c r="L23" s="29">
        <v>17280</v>
      </c>
      <c r="M23" s="29">
        <v>18380</v>
      </c>
      <c r="N23" s="29">
        <v>17955</v>
      </c>
      <c r="O23" s="29">
        <v>16533</v>
      </c>
      <c r="P23" s="29">
        <v>16861</v>
      </c>
      <c r="Q23" s="29">
        <v>17738</v>
      </c>
      <c r="R23" s="25">
        <f>SUM($F$23:$Q$23)</f>
        <v>0</v>
      </c>
    </row>
    <row r="24" spans="2:18" ht="20" customHeight="1">
      <c r="B24" s="19" t="s">
        <v>157</v>
      </c>
      <c r="C24" s="19" t="s">
        <v>158</v>
      </c>
      <c r="D24" s="19" t="s">
        <v>150</v>
      </c>
      <c r="E24" s="28" t="s">
        <v>81</v>
      </c>
      <c r="F24" s="29">
        <v>6178</v>
      </c>
      <c r="G24" s="29">
        <v>7176</v>
      </c>
      <c r="H24" s="29">
        <v>7665</v>
      </c>
      <c r="I24" s="29">
        <v>6652</v>
      </c>
      <c r="J24" s="29">
        <v>7919</v>
      </c>
      <c r="K24" s="29">
        <v>5928</v>
      </c>
      <c r="L24" s="29">
        <v>7975</v>
      </c>
      <c r="M24" s="29">
        <v>5856</v>
      </c>
      <c r="N24" s="29">
        <v>7885</v>
      </c>
      <c r="O24" s="29">
        <v>6825</v>
      </c>
      <c r="P24" s="29">
        <v>7928</v>
      </c>
      <c r="Q24" s="29">
        <v>8002</v>
      </c>
      <c r="R24" s="25">
        <f>SUM($F$24:$Q$24)</f>
        <v>0</v>
      </c>
    </row>
    <row r="25" spans="2:18" ht="20" customHeight="1">
      <c r="B25" s="21" t="s">
        <v>159</v>
      </c>
      <c r="C25" s="21" t="s">
        <v>160</v>
      </c>
      <c r="D25" s="21" t="s">
        <v>150</v>
      </c>
      <c r="E25" s="28" t="s">
        <v>81</v>
      </c>
      <c r="F25" s="29">
        <v>18584</v>
      </c>
      <c r="G25" s="29">
        <v>17400</v>
      </c>
      <c r="H25" s="29">
        <v>17710</v>
      </c>
      <c r="I25" s="29">
        <v>19525</v>
      </c>
      <c r="J25" s="29">
        <v>18406</v>
      </c>
      <c r="K25" s="29">
        <v>20525</v>
      </c>
      <c r="L25" s="29">
        <v>18046</v>
      </c>
      <c r="M25" s="29">
        <v>19428</v>
      </c>
      <c r="N25" s="29">
        <v>20006</v>
      </c>
      <c r="O25" s="29">
        <v>18695</v>
      </c>
      <c r="P25" s="29">
        <v>19382</v>
      </c>
      <c r="Q25" s="29">
        <v>17883</v>
      </c>
      <c r="R25" s="25">
        <f>SUM($F$25:$Q$25)</f>
        <v>0</v>
      </c>
    </row>
    <row r="26" spans="2:18" ht="20" customHeight="1">
      <c r="B26" s="19" t="s">
        <v>161</v>
      </c>
      <c r="C26" s="19" t="s">
        <v>162</v>
      </c>
      <c r="D26" s="19" t="s">
        <v>162</v>
      </c>
      <c r="E26" s="28" t="s">
        <v>82</v>
      </c>
      <c r="F26" s="29">
        <v>13984</v>
      </c>
      <c r="G26" s="29">
        <v>13200</v>
      </c>
      <c r="H26" s="29">
        <v>12027</v>
      </c>
      <c r="I26" s="29">
        <v>14771</v>
      </c>
      <c r="J26" s="29">
        <v>13099</v>
      </c>
      <c r="K26" s="29">
        <v>12616</v>
      </c>
      <c r="L26" s="29">
        <v>14895</v>
      </c>
      <c r="M26" s="29">
        <v>15105</v>
      </c>
      <c r="N26" s="29">
        <v>12823</v>
      </c>
      <c r="O26" s="29">
        <v>15788</v>
      </c>
      <c r="P26" s="29">
        <v>14396</v>
      </c>
      <c r="Q26" s="29">
        <v>14192</v>
      </c>
      <c r="R26" s="25">
        <f>SUM($F$26:$Q$26)</f>
        <v>0</v>
      </c>
    </row>
  </sheetData>
  <mergeCells count="3">
    <mergeCell ref="B2:Q2"/>
    <mergeCell ref="B3:Q3"/>
    <mergeCell ref="B5:R5"/>
  </mergeCells>
  <dataValidations count="1">
    <dataValidation type="list" allowBlank="1" showInputMessage="1" showErrorMessage="1" sqref="E10:E26">
      <formula1>"Revenue,Cost of sales,Wages,Other opex,D&amp;A"</formula1>
    </dataValidation>
  </dataValidations>
  <printOptions horizontalCentered="1"/>
  <pageMargins left="0.4" right="0.4" top="0.5" bottom="0.6" header="0.2" footer="0.3"/>
  <pageSetup paperSize="9" fitToHeight="0" orientation="landscape"/>
  <headerFooter>
    <oddHeader>&amp;L&amp;"Arial"&amp;8&amp;K707070Lyros Accounting&amp;C&amp;"Arial"&amp;8&amp;K707070Data&amp;R&amp;"Arial"&amp;8&amp;K707070Page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7.xml><?xml version="1.0" encoding="utf-8"?>
<worksheet xmlns="http://schemas.openxmlformats.org/spreadsheetml/2006/main" xmlns:r="http://schemas.openxmlformats.org/officeDocument/2006/relationships">
  <sheetPr>
    <tabColor rgb="FFF5A524"/>
    <pageSetUpPr fitToPage="1"/>
  </sheetPr>
  <dimension ref="A1:S12"/>
  <sheetViews>
    <sheetView showGridLines="0" workbookViewId="0"/>
  </sheetViews>
  <sheetFormatPr defaultRowHeight="15"/>
  <cols>
    <col min="1" max="1" width="2.7109375" customWidth="1"/>
    <col min="2" max="2" width="26.7109375" customWidth="1"/>
    <col min="3" max="17" width="11.7109375" customWidth="1"/>
    <col min="18" max="18" width="13.7109375" customWidth="1"/>
    <col min="19" max="19" width="2.7109375" customWidth="1"/>
  </cols>
  <sheetData>
    <row r="1" spans="1:19" ht="14" customHeight="1">
      <c r="A1" s="1"/>
      <c r="B1" s="1"/>
      <c r="C1" s="1"/>
      <c r="D1" s="1"/>
      <c r="E1" s="1"/>
      <c r="F1" s="1"/>
      <c r="G1" s="1"/>
      <c r="H1" s="1"/>
      <c r="I1" s="1"/>
      <c r="J1" s="1"/>
      <c r="K1" s="1"/>
      <c r="L1" s="1"/>
      <c r="M1" s="1"/>
      <c r="N1" s="1"/>
      <c r="O1" s="1"/>
      <c r="P1" s="1"/>
      <c r="Q1" s="1"/>
      <c r="R1" s="1"/>
      <c r="S1" s="1"/>
    </row>
    <row r="2" spans="1:19" ht="16" customHeight="1">
      <c r="A2" s="1"/>
      <c r="B2" s="11" t="s">
        <v>163</v>
      </c>
      <c r="C2" s="11"/>
      <c r="D2" s="11"/>
      <c r="E2" s="11"/>
      <c r="F2" s="11"/>
      <c r="G2" s="11"/>
      <c r="H2" s="11"/>
      <c r="I2" s="11"/>
      <c r="J2" s="11"/>
      <c r="K2" s="11"/>
      <c r="L2" s="11"/>
      <c r="M2" s="11"/>
      <c r="N2" s="11"/>
      <c r="O2" s="11"/>
      <c r="P2" s="11"/>
      <c r="Q2" s="11"/>
      <c r="R2" s="1"/>
      <c r="S2" s="1"/>
    </row>
    <row r="3" spans="1:19" ht="26" customHeight="1">
      <c r="A3" s="1"/>
      <c r="B3" s="12" t="s">
        <v>164</v>
      </c>
      <c r="C3" s="12"/>
      <c r="D3" s="12"/>
      <c r="E3" s="12"/>
      <c r="F3" s="12"/>
      <c r="G3" s="12"/>
      <c r="H3" s="12"/>
      <c r="I3" s="12"/>
      <c r="J3" s="12"/>
      <c r="K3" s="12"/>
      <c r="L3" s="12"/>
      <c r="M3" s="12"/>
      <c r="N3" s="12"/>
      <c r="O3" s="12"/>
      <c r="P3" s="12"/>
      <c r="Q3" s="12"/>
      <c r="R3" s="1"/>
      <c r="S3" s="1"/>
    </row>
    <row r="4" spans="1:19" ht="4" customHeight="1">
      <c r="A4" s="2"/>
      <c r="B4" s="2"/>
      <c r="C4" s="2"/>
      <c r="D4" s="2"/>
      <c r="E4" s="2"/>
      <c r="F4" s="2"/>
      <c r="G4" s="2"/>
      <c r="H4" s="2"/>
      <c r="I4" s="2"/>
      <c r="J4" s="2"/>
      <c r="K4" s="2"/>
      <c r="L4" s="2"/>
      <c r="M4" s="2"/>
      <c r="N4" s="2"/>
      <c r="O4" s="2"/>
      <c r="P4" s="2"/>
      <c r="Q4" s="2"/>
      <c r="R4" s="2"/>
      <c r="S4" s="2"/>
    </row>
    <row r="5" spans="1:19" ht="40" customHeight="1">
      <c r="B5" s="6" t="s">
        <v>165</v>
      </c>
      <c r="C5" s="6"/>
      <c r="D5" s="6"/>
      <c r="E5" s="6"/>
      <c r="F5" s="6"/>
      <c r="G5" s="6"/>
      <c r="H5" s="6"/>
      <c r="I5" s="6"/>
      <c r="J5" s="6"/>
      <c r="K5" s="6"/>
      <c r="L5" s="6"/>
      <c r="M5" s="6"/>
      <c r="N5" s="6"/>
      <c r="O5" s="6"/>
      <c r="P5" s="6"/>
      <c r="Q5" s="6"/>
      <c r="R5" s="6"/>
    </row>
    <row r="7" spans="1:19" ht="14" customHeight="1">
      <c r="B7" s="3" t="s">
        <v>166</v>
      </c>
    </row>
    <row r="8" spans="1:19" ht="26" customHeight="1">
      <c r="B8" s="17" t="s">
        <v>90</v>
      </c>
      <c r="C8" s="18" t="s">
        <v>46</v>
      </c>
      <c r="D8" s="18" t="s">
        <v>47</v>
      </c>
      <c r="E8" s="18" t="s">
        <v>48</v>
      </c>
      <c r="F8" s="18" t="s">
        <v>49</v>
      </c>
      <c r="G8" s="18" t="s">
        <v>50</v>
      </c>
      <c r="H8" s="18" t="s">
        <v>51</v>
      </c>
      <c r="I8" s="18" t="s">
        <v>52</v>
      </c>
      <c r="J8" s="18" t="s">
        <v>53</v>
      </c>
      <c r="K8" s="18" t="s">
        <v>54</v>
      </c>
      <c r="L8" s="18" t="s">
        <v>55</v>
      </c>
      <c r="M8" s="18" t="s">
        <v>56</v>
      </c>
      <c r="N8" s="18" t="s">
        <v>57</v>
      </c>
      <c r="O8" s="18" t="s">
        <v>91</v>
      </c>
    </row>
    <row r="9" spans="1:19" ht="22" customHeight="1">
      <c r="B9" s="30" t="s">
        <v>92</v>
      </c>
      <c r="C9" s="29">
        <v>223987</v>
      </c>
      <c r="D9" s="29">
        <v>236947</v>
      </c>
      <c r="E9" s="29">
        <v>244501</v>
      </c>
      <c r="F9" s="29">
        <v>246509</v>
      </c>
      <c r="G9" s="29">
        <v>251985</v>
      </c>
      <c r="H9" s="29">
        <v>260136</v>
      </c>
      <c r="I9" s="29">
        <v>265036</v>
      </c>
      <c r="J9" s="29">
        <v>283831</v>
      </c>
      <c r="K9" s="29">
        <v>273113</v>
      </c>
      <c r="L9" s="29">
        <v>285313</v>
      </c>
      <c r="M9" s="29">
        <v>308902</v>
      </c>
      <c r="N9" s="29">
        <v>318696</v>
      </c>
      <c r="O9" s="25">
        <f>N9</f>
        <v>0</v>
      </c>
    </row>
    <row r="10" spans="1:19" ht="22" customHeight="1">
      <c r="B10" s="30" t="s">
        <v>93</v>
      </c>
      <c r="C10" s="29">
        <v>381307</v>
      </c>
      <c r="D10" s="29">
        <v>384345</v>
      </c>
      <c r="E10" s="29">
        <v>392925</v>
      </c>
      <c r="F10" s="29">
        <v>389538</v>
      </c>
      <c r="G10" s="29">
        <v>392207</v>
      </c>
      <c r="H10" s="29">
        <v>407412</v>
      </c>
      <c r="I10" s="29">
        <v>399422</v>
      </c>
      <c r="J10" s="29">
        <v>403612</v>
      </c>
      <c r="K10" s="29">
        <v>413287</v>
      </c>
      <c r="L10" s="29">
        <v>409802</v>
      </c>
      <c r="M10" s="29">
        <v>427125</v>
      </c>
      <c r="N10" s="29">
        <v>422237</v>
      </c>
      <c r="O10" s="25">
        <f>N10</f>
        <v>0</v>
      </c>
    </row>
    <row r="11" spans="1:19" ht="22" customHeight="1">
      <c r="B11" s="30" t="s">
        <v>94</v>
      </c>
      <c r="C11" s="29">
        <v>57515</v>
      </c>
      <c r="D11" s="29">
        <v>59634</v>
      </c>
      <c r="E11" s="29">
        <v>63047</v>
      </c>
      <c r="F11" s="29">
        <v>67010</v>
      </c>
      <c r="G11" s="29">
        <v>68306</v>
      </c>
      <c r="H11" s="29">
        <v>69977</v>
      </c>
      <c r="I11" s="29">
        <v>66604</v>
      </c>
      <c r="J11" s="29">
        <v>72646</v>
      </c>
      <c r="K11" s="29">
        <v>69036</v>
      </c>
      <c r="L11" s="29">
        <v>71634</v>
      </c>
      <c r="M11" s="29">
        <v>73234</v>
      </c>
      <c r="N11" s="29">
        <v>74817</v>
      </c>
      <c r="O11" s="25">
        <f>N11</f>
        <v>0</v>
      </c>
    </row>
    <row r="12" spans="1:19" ht="24" customHeight="1">
      <c r="B12" s="26" t="s">
        <v>62</v>
      </c>
      <c r="C12" s="27">
        <f>SUM(C9:C11)</f>
        <v>0</v>
      </c>
      <c r="D12" s="27">
        <f>SUM(D9:D11)</f>
        <v>0</v>
      </c>
      <c r="E12" s="27">
        <f>SUM(E9:E11)</f>
        <v>0</v>
      </c>
      <c r="F12" s="27">
        <f>SUM(F9:F11)</f>
        <v>0</v>
      </c>
      <c r="G12" s="27">
        <f>SUM(G9:G11)</f>
        <v>0</v>
      </c>
      <c r="H12" s="27">
        <f>SUM(H9:H11)</f>
        <v>0</v>
      </c>
      <c r="I12" s="27">
        <f>SUM(I9:I11)</f>
        <v>0</v>
      </c>
      <c r="J12" s="27">
        <f>SUM(J9:J11)</f>
        <v>0</v>
      </c>
      <c r="K12" s="27">
        <f>SUM(K9:K11)</f>
        <v>0</v>
      </c>
      <c r="L12" s="27">
        <f>SUM(L9:L11)</f>
        <v>0</v>
      </c>
      <c r="M12" s="27">
        <f>SUM(M9:M11)</f>
        <v>0</v>
      </c>
      <c r="N12" s="27">
        <f>SUM(N9:N11)</f>
        <v>0</v>
      </c>
      <c r="O12" s="27">
        <f>N12</f>
        <v>0</v>
      </c>
    </row>
  </sheetData>
  <mergeCells count="3">
    <mergeCell ref="B2:Q2"/>
    <mergeCell ref="B3:Q3"/>
    <mergeCell ref="B5:R5"/>
  </mergeCells>
  <printOptions horizontalCentered="1"/>
  <pageMargins left="0.4" right="0.4" top="0.5" bottom="0.6" header="0.2" footer="0.3"/>
  <pageSetup paperSize="9" fitToHeight="0" orientation="landscape"/>
  <headerFooter>
    <oddHeader>&amp;L&amp;"Arial"&amp;8&amp;K707070Lyros Accounting&amp;C&amp;"Arial"&amp;8&amp;K707070Internal Data Measures&amp;R&amp;"Arial"&amp;8&amp;K707070Page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8.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168</v>
      </c>
      <c r="C2" s="11"/>
      <c r="D2" s="11"/>
      <c r="E2" s="11"/>
      <c r="F2" s="11"/>
      <c r="G2" s="11"/>
      <c r="H2" s="11"/>
      <c r="I2" s="11"/>
      <c r="J2" s="11"/>
      <c r="K2" s="11"/>
      <c r="L2" s="1"/>
      <c r="M2" s="1"/>
    </row>
    <row r="3" spans="1:13" ht="26" customHeight="1">
      <c r="A3" s="1"/>
      <c r="B3" s="12" t="s">
        <v>169</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6" t="s">
        <v>170</v>
      </c>
      <c r="C7" s="16"/>
      <c r="D7" s="16"/>
      <c r="E7" s="16"/>
      <c r="F7" s="16"/>
      <c r="G7" s="16"/>
      <c r="H7" s="16"/>
      <c r="I7" s="16"/>
      <c r="J7" s="16"/>
      <c r="K7" s="16"/>
      <c r="L7" s="16"/>
    </row>
    <row r="8" spans="1:13" ht="24" customHeight="1">
      <c r="B8" s="6" t="s">
        <v>3</v>
      </c>
      <c r="C8" s="7" t="s">
        <v>171</v>
      </c>
      <c r="D8" s="7"/>
      <c r="E8" s="7"/>
      <c r="F8" s="7"/>
      <c r="G8" s="7"/>
      <c r="H8" s="7"/>
      <c r="I8" s="7"/>
      <c r="J8" s="7"/>
      <c r="K8" s="7"/>
      <c r="L8" s="7"/>
    </row>
    <row r="9" spans="1:13" ht="24" customHeight="1">
      <c r="B9" s="6" t="s">
        <v>5</v>
      </c>
      <c r="C9" s="7" t="s">
        <v>172</v>
      </c>
      <c r="D9" s="7"/>
      <c r="E9" s="7"/>
      <c r="F9" s="7"/>
      <c r="G9" s="7"/>
      <c r="H9" s="7"/>
      <c r="I9" s="7"/>
      <c r="J9" s="7"/>
      <c r="K9" s="7"/>
      <c r="L9" s="7"/>
    </row>
    <row r="10" spans="1:13" ht="24" customHeight="1">
      <c r="B10" s="6" t="s">
        <v>7</v>
      </c>
      <c r="C10" s="7" t="s">
        <v>173</v>
      </c>
      <c r="D10" s="7"/>
      <c r="E10" s="7"/>
      <c r="F10" s="7"/>
      <c r="G10" s="7"/>
      <c r="H10" s="7"/>
      <c r="I10" s="7"/>
      <c r="J10" s="7"/>
      <c r="K10" s="7"/>
      <c r="L10" s="7"/>
    </row>
    <row r="11" spans="1:13" ht="22" customHeight="1">
      <c r="B11" s="6" t="s">
        <v>174</v>
      </c>
      <c r="C11" s="6"/>
      <c r="D11" s="6"/>
      <c r="E11" s="6"/>
      <c r="F11" s="6"/>
      <c r="G11" s="6"/>
      <c r="H11" s="6"/>
      <c r="I11" s="6"/>
      <c r="J11" s="6"/>
      <c r="K11" s="6"/>
      <c r="L11" s="6"/>
    </row>
    <row r="13" spans="1:13" ht="28" customHeight="1">
      <c r="B13" s="16" t="s">
        <v>175</v>
      </c>
      <c r="C13" s="16"/>
      <c r="D13" s="16"/>
      <c r="E13" s="16"/>
      <c r="F13" s="16"/>
      <c r="G13" s="16"/>
      <c r="H13" s="16"/>
      <c r="I13" s="16"/>
      <c r="J13" s="16"/>
      <c r="K13" s="16"/>
      <c r="L13" s="16"/>
    </row>
    <row r="14" spans="1:13" ht="24" customHeight="1">
      <c r="B14" s="6" t="s">
        <v>3</v>
      </c>
      <c r="C14" s="7" t="s">
        <v>176</v>
      </c>
      <c r="D14" s="7"/>
      <c r="E14" s="7"/>
      <c r="F14" s="7"/>
      <c r="G14" s="7"/>
      <c r="H14" s="7"/>
      <c r="I14" s="7"/>
      <c r="J14" s="7"/>
      <c r="K14" s="7"/>
      <c r="L14" s="7"/>
    </row>
    <row r="15" spans="1:13" ht="24" customHeight="1">
      <c r="B15" s="6" t="s">
        <v>5</v>
      </c>
      <c r="C15" s="7" t="s">
        <v>177</v>
      </c>
      <c r="D15" s="7"/>
      <c r="E15" s="7"/>
      <c r="F15" s="7"/>
      <c r="G15" s="7"/>
      <c r="H15" s="7"/>
      <c r="I15" s="7"/>
      <c r="J15" s="7"/>
      <c r="K15" s="7"/>
      <c r="L15" s="7"/>
    </row>
    <row r="16" spans="1:13" ht="24" customHeight="1">
      <c r="B16" s="6" t="s">
        <v>7</v>
      </c>
      <c r="C16" s="7" t="s">
        <v>178</v>
      </c>
      <c r="D16" s="7"/>
      <c r="E16" s="7"/>
      <c r="F16" s="7"/>
      <c r="G16" s="7"/>
      <c r="H16" s="7"/>
      <c r="I16" s="7"/>
      <c r="J16" s="7"/>
      <c r="K16" s="7"/>
      <c r="L16" s="7"/>
    </row>
    <row r="17" spans="2:12" ht="22" customHeight="1">
      <c r="B17" s="6" t="s">
        <v>179</v>
      </c>
      <c r="C17" s="6"/>
      <c r="D17" s="6"/>
      <c r="E17" s="6"/>
      <c r="F17" s="6"/>
      <c r="G17" s="6"/>
      <c r="H17" s="6"/>
      <c r="I17" s="6"/>
      <c r="J17" s="6"/>
      <c r="K17" s="6"/>
      <c r="L17" s="6"/>
    </row>
    <row r="20" spans="2:12" ht="24" customHeight="1">
      <c r="B20" s="10" t="s">
        <v>35</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One Page</vt:lpstr>
      <vt:lpstr>P&amp;L Detail</vt:lpstr>
      <vt:lpstr>Cash Position</vt:lpstr>
      <vt:lpstr>Commentary</vt:lpstr>
      <vt:lpstr>Data</vt:lpstr>
      <vt:lpstr>Internal Data Measures</vt:lpstr>
      <vt:lpstr>Connect your data</vt:lpstr>
      <vt:lpstr>'Connect your data'!Print_Area</vt:lpstr>
      <vt:lpstr>Cover!Print_Area</vt:lpstr>
      <vt:lpstr>'Cash Position'!Print_Titles</vt:lpstr>
      <vt:lpstr>Commentary!Print_Titles</vt:lpstr>
      <vt:lpstr>'Connect your data'!Print_Titles</vt:lpstr>
      <vt:lpstr>Data!Print_Titles</vt:lpstr>
      <vt:lpstr>'Internal Data Measures'!Print_Titles</vt:lpstr>
      <vt:lpstr>'One Page'!Print_Titles</vt:lpstr>
      <vt:lpstr>'P&amp;L Detail'!Print_Titles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2026-05-23T20:47:50Z</dcterms:created>
  <dcterms:modified xsi:type="dcterms:W3CDTF">2026-05-23T20:47:50Z</dcterms:modified>
</cp:coreProperties>
</file>