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Cover" sheetId="1" r:id="rId1"/>
    <sheet name="Checklist" sheetId="2" r:id="rId2"/>
    <sheet name="Summary" sheetId="3" r:id="rId3"/>
    <sheet name="Connect your data" sheetId="4" r:id="rId4"/>
  </sheets>
  <definedNames>
    <definedName name="_xlnm.Print_Area" localSheetId="3">'Connect your data'!$A$1:$M$22</definedName>
    <definedName name="_xlnm.Print_Area" localSheetId="0">Cover!$A$1:$M$40</definedName>
    <definedName name="_xlnm.Print_Titles" localSheetId="1">Checklist!$1:$5</definedName>
    <definedName name="_xlnm.Print_Titles" localSheetId="3">'Connect your data'!$1:$5</definedName>
    <definedName name="_xlnm.Print_Titles" localSheetId="2">Summary!$1:$5</definedName>
  </definedNames>
  <calcPr calcId="124519" fullCalcOnLoad="1"/>
</workbook>
</file>

<file path=xl/sharedStrings.xml><?xml version="1.0" encoding="utf-8"?>
<sst xmlns="http://schemas.openxmlformats.org/spreadsheetml/2006/main" count="218" uniqueCount="113">
  <si>
    <t>REPEATABLE CLOSE PROCESS FOR SMES</t>
  </si>
  <si>
    <t>Month-End Close Checklist</t>
  </si>
  <si>
    <t>HOW TO USE</t>
  </si>
  <si>
    <t>1.</t>
  </si>
  <si>
    <t>Update the Period header on the Checklist sheet to the month being closed.</t>
  </si>
  <si>
    <t>2.</t>
  </si>
  <si>
    <t>Tick each step as Done, Skipped, or N/A, recording the owner and date.</t>
  </si>
  <si>
    <t>3.</t>
  </si>
  <si>
    <t>The Summary sheet shows completion rate and flags any step still Open past its day target.</t>
  </si>
  <si>
    <t>DESIGNED FOR</t>
  </si>
  <si>
    <t>Bookkeeper or finance lead running a monthly close in under five business days.</t>
  </si>
  <si>
    <t>EXAMPLE BUSINESS PROFILE</t>
  </si>
  <si>
    <t>Synthetic data inside this workbook represents the following business shape. Use it as a reference for what good looks like; your numbers will differ.</t>
  </si>
  <si>
    <t>BUSINESS SIZE</t>
  </si>
  <si>
    <t>Owner-operated SME, one bookkeeper plus part-time finance lead</t>
  </si>
  <si>
    <t>CLOSE CADENCE</t>
  </si>
  <si>
    <t>Five business days from month-end to manager sign-off</t>
  </si>
  <si>
    <t>CRITICAL GATES</t>
  </si>
  <si>
    <t>Bank rec by day 2, payroll posted by day 3, sign-off by day 5</t>
  </si>
  <si>
    <t>INPUTS YOU NEED TO PROVIDE</t>
  </si>
  <si>
    <t>These figures vary by company and cannot be exported directly from your accounting software. Replace the amber-bordered sample values on the tabs noted below.</t>
  </si>
  <si>
    <t>Period being closed (month-end date)</t>
  </si>
  <si>
    <t>Used on: Checklist tab top of sheet</t>
  </si>
  <si>
    <t>Status, owner, and completion date per step</t>
  </si>
  <si>
    <t>Used on: Checklist tab rows</t>
  </si>
  <si>
    <t>WHAT THIS IS</t>
  </si>
  <si>
    <t>Free. Professionally designed. Pre-populated with synthetic data so you can see exactly what good monthly reporting looks like before investing your own time.</t>
  </si>
  <si>
    <t>MAKE IT YOURS</t>
  </si>
  <si>
    <t>Replace the figures on the Data sheet with your own to use this workbook as a template. Or invite Lyros as adviser on your accounting software and Lyros will populate the workbook accurately and walk you through it on a 15-minute call.</t>
  </si>
  <si>
    <t>DISCLOSURE</t>
  </si>
  <si>
    <t>This workbook is provided free of charge as a visual template. It has not been reviewed against any individual circumstances and is not financial advice. All figures and company names inside are synthetic. Review and tailor with your finance lead before relying on any output.</t>
  </si>
  <si>
    <t>Book here   |   15-minute discovery call</t>
  </si>
  <si>
    <t>STEP-BY-STEP CLOSE</t>
  </si>
  <si>
    <t>Close for November 2025</t>
  </si>
  <si>
    <t>Each row is one step in the monthly close. Target day is the business-day number from month-end (day 1 is the first business day of the new month). Mark Status, Done by, and Done on as you complete each step. The Flag column highlights any step still Open or In progress past its target day.</t>
  </si>
  <si>
    <t>STEP 1   WORK THROUGH EVERY LINE</t>
  </si>
  <si>
    <t>Close steps</t>
  </si>
  <si>
    <t>Day of close:</t>
  </si>
  <si>
    <t>Category</t>
  </si>
  <si>
    <t>Step</t>
  </si>
  <si>
    <t>Day</t>
  </si>
  <si>
    <t>Owner</t>
  </si>
  <si>
    <t>Status</t>
  </si>
  <si>
    <t>Done by</t>
  </si>
  <si>
    <t>Done on</t>
  </si>
  <si>
    <t>Flag</t>
  </si>
  <si>
    <t>Banking and cash</t>
  </si>
  <si>
    <t>Reconcile every bank account to statement</t>
  </si>
  <si>
    <t>Bookkeeper</t>
  </si>
  <si>
    <t>Done</t>
  </si>
  <si>
    <t>Clear unpresented cheques older than 90 days</t>
  </si>
  <si>
    <t>Reconcile credit card statements to GL</t>
  </si>
  <si>
    <t>AR</t>
  </si>
  <si>
    <t>Post all sales invoices for the period</t>
  </si>
  <si>
    <t>Review ageing and chase 60+ day balances</t>
  </si>
  <si>
    <t>Post any bad debt write-offs and reverse if recovered</t>
  </si>
  <si>
    <t>Finance lead</t>
  </si>
  <si>
    <t>AP</t>
  </si>
  <si>
    <t>Post all supplier invoices for the period</t>
  </si>
  <si>
    <t>Review unprocessed invoices and accrue if material</t>
  </si>
  <si>
    <t>Match purchase orders to invoices and resolve variances</t>
  </si>
  <si>
    <t>Inventory</t>
  </si>
  <si>
    <t>Roll forward inventory movement and post adjustments</t>
  </si>
  <si>
    <t>Reconcile inventory subsidiary to GL control account</t>
  </si>
  <si>
    <t>Fixed assets</t>
  </si>
  <si>
    <t>Post depreciation journal for the month</t>
  </si>
  <si>
    <t>Add new asset acquisitions to the register</t>
  </si>
  <si>
    <t>Payroll</t>
  </si>
  <si>
    <t>Post final pay run for the period</t>
  </si>
  <si>
    <t>Accrue wages from last pay date to month-end</t>
  </si>
  <si>
    <t>Reconcile superannuation payable to subsidiary</t>
  </si>
  <si>
    <t>Tax</t>
  </si>
  <si>
    <t>Reconcile GST receivable and payable to BAS-shaped report</t>
  </si>
  <si>
    <t>Reconcile PAYG withholding to STP filings</t>
  </si>
  <si>
    <t>In progress</t>
  </si>
  <si>
    <t/>
  </si>
  <si>
    <t>Reconcile income tax payable movement</t>
  </si>
  <si>
    <t>Reporting</t>
  </si>
  <si>
    <t>Run trial balance and review for unusual movements</t>
  </si>
  <si>
    <t>Run P&amp;L and balance sheet and review variances</t>
  </si>
  <si>
    <t>Prepare management pack and commentary</t>
  </si>
  <si>
    <t>Sign-off</t>
  </si>
  <si>
    <t>Bookkeeper signs off transactional close</t>
  </si>
  <si>
    <t>Finance lead signs off month-end reporting</t>
  </si>
  <si>
    <t>Management pack issued to leadership team</t>
  </si>
  <si>
    <t>RECONCILIATION</t>
  </si>
  <si>
    <t>Tie-out checks for this tab</t>
  </si>
  <si>
    <t>Check</t>
  </si>
  <si>
    <t>Left side</t>
  </si>
  <si>
    <t>Right side</t>
  </si>
  <si>
    <t>Difference</t>
  </si>
  <si>
    <t>All steps have a status set</t>
  </si>
  <si>
    <t>No overdue items still open</t>
  </si>
  <si>
    <t>ROLL-UP</t>
  </si>
  <si>
    <t>Close progress by category</t>
  </si>
  <si>
    <t>Completion rate and overdue counts per category. Use this view to identify where the close is stuck before reading through every line of the checklist.</t>
  </si>
  <si>
    <t>BY CATEGORY</t>
  </si>
  <si>
    <t>Status by category</t>
  </si>
  <si>
    <t>Steps</t>
  </si>
  <si>
    <t>Overdue</t>
  </si>
  <si>
    <t>All categories</t>
  </si>
  <si>
    <t>POPULATE THIS WORKBOOK</t>
  </si>
  <si>
    <t>Connect your accounting data</t>
  </si>
  <si>
    <t>Option 1   Enter the data yourself</t>
  </si>
  <si>
    <t>Export the relevant report from your accounting software (e.g. month-end close checklist or trial balance).</t>
  </si>
  <si>
    <t>Paste the figures into the input cells on the Data sheet.</t>
  </si>
  <si>
    <t>All formulas, charts, and summaries update automatically.</t>
  </si>
  <si>
    <t>Best for owner-operated businesses willing to spend 30 minutes per month.</t>
  </si>
  <si>
    <t>Option 2   Invite Lyros to populate it for you</t>
  </si>
  <si>
    <t>Invite Lyros Accounting as an adviser on your accounting software (we will send instructions).</t>
  </si>
  <si>
    <t>We connect to your file, populate this workbook with your figures, and walk you through it on a 15-minute call.</t>
  </si>
  <si>
    <t>We can then maintain the workbook on the cadence you choose (monthly, quarterly, or ad-hoc).</t>
  </si>
  <si>
    <t>Best for finance leads who want the workbook used as a working document, not a one-off.</t>
  </si>
</sst>
</file>

<file path=xl/styles.xml><?xml version="1.0" encoding="utf-8"?>
<styleSheet xmlns="http://schemas.openxmlformats.org/spreadsheetml/2006/main">
  <numFmts count="2">
    <numFmt numFmtId="164" formatCode="_-&quot;$&quot;* #,##0_-;[Red]_-&quot;$&quot;* (#,##0)_-;_-&quot;$&quot;* &quot;-&quot;_-;_-@_-"/>
    <numFmt numFmtId="165" formatCode="yyyy-mm-dd"/>
  </numFmts>
  <fonts count="15">
    <font>
      <sz val="11"/>
      <color theme="1"/>
      <name val="Calibri"/>
      <family val="2"/>
      <scheme val="minor"/>
    </font>
    <font>
      <sz val="10"/>
      <color rgb="FF1A1A1A"/>
      <name val="Arial"/>
      <family val="2"/>
    </font>
    <font>
      <b/>
      <sz val="9"/>
      <color rgb="FF3A9E6E"/>
      <name val="Arial"/>
      <family val="2"/>
    </font>
    <font>
      <b/>
      <sz val="26"/>
      <color rgb="FF1A1A1A"/>
      <name val="Arial"/>
      <family val="2"/>
    </font>
    <font>
      <i/>
      <sz val="9"/>
      <color rgb="FF707070"/>
      <name val="Arial"/>
      <family val="2"/>
    </font>
    <font>
      <sz val="11"/>
      <color rgb="FF1A1A1A"/>
      <name val="Arial"/>
      <family val="2"/>
    </font>
    <font>
      <sz val="9"/>
      <color rgb="FF707070"/>
      <name val="Arial"/>
      <family val="2"/>
    </font>
    <font>
      <b/>
      <u/>
      <sz val="12"/>
      <color rgb="FFFFFFFF"/>
      <name val="Arial"/>
      <family val="2"/>
    </font>
    <font>
      <b/>
      <sz val="8"/>
      <color rgb="FF3A9E6E"/>
      <name val="Arial"/>
      <family val="2"/>
    </font>
    <font>
      <b/>
      <sz val="18"/>
      <color rgb="FFFFFFFF"/>
      <name val="Arial"/>
      <family val="2"/>
    </font>
    <font>
      <b/>
      <sz val="14"/>
      <color rgb="FF1A1A1A"/>
      <name val="Arial"/>
      <family val="2"/>
    </font>
    <font>
      <sz val="10"/>
      <color rgb="FF2D7A55"/>
      <name val="Arial"/>
      <family val="2"/>
    </font>
    <font>
      <b/>
      <sz val="10"/>
      <color rgb="FFFFFFFF"/>
      <name val="Arial"/>
      <family val="2"/>
    </font>
    <font>
      <b/>
      <sz val="10"/>
      <color rgb="FF707070"/>
      <name val="Arial"/>
      <family val="2"/>
    </font>
    <font>
      <b/>
      <sz val="11"/>
      <color rgb="FFFFFFFF"/>
      <name val="Arial"/>
      <family val="2"/>
    </font>
  </fonts>
  <fills count="8">
    <fill>
      <patternFill patternType="none"/>
    </fill>
    <fill>
      <patternFill patternType="gray125"/>
    </fill>
    <fill>
      <patternFill patternType="solid">
        <fgColor rgb="FF1A1A1A"/>
        <bgColor indexed="64"/>
      </patternFill>
    </fill>
    <fill>
      <patternFill patternType="solid">
        <fgColor rgb="FF3A9E6E"/>
        <bgColor indexed="64"/>
      </patternFill>
    </fill>
    <fill>
      <patternFill patternType="solid">
        <fgColor rgb="FF2D7A55"/>
        <bgColor indexed="64"/>
      </patternFill>
    </fill>
    <fill>
      <patternFill patternType="solid">
        <fgColor rgb="FFFFFEF7"/>
        <bgColor indexed="64"/>
      </patternFill>
    </fill>
    <fill>
      <patternFill patternType="solid">
        <fgColor rgb="FFF4F4F4"/>
        <bgColor indexed="64"/>
      </patternFill>
    </fill>
    <fill>
      <patternFill patternType="solid">
        <fgColor rgb="FFFFFFFF"/>
        <bgColor indexed="64"/>
      </patternFill>
    </fill>
  </fills>
  <borders count="5">
    <border>
      <left/>
      <right/>
      <top/>
      <bottom/>
      <diagonal/>
    </border>
    <border>
      <left style="thin">
        <color rgb="FFF5A524"/>
      </left>
      <right style="thin">
        <color rgb="FFF5A524"/>
      </right>
      <top style="thin">
        <color rgb="FFF5A524"/>
      </top>
      <bottom style="thin">
        <color rgb="FFF5A524"/>
      </bottom>
      <diagonal/>
    </border>
    <border>
      <left/>
      <right/>
      <top style="medium">
        <color rgb="FF3A9E6E"/>
      </top>
      <bottom style="medium">
        <color rgb="FF3A9E6E"/>
      </bottom>
      <diagonal/>
    </border>
    <border>
      <left style="thin">
        <color rgb="FFE5E5E5"/>
      </left>
      <right style="thin">
        <color rgb="FFE5E5E5"/>
      </right>
      <top style="thin">
        <color rgb="FFE5E5E5"/>
      </top>
      <bottom style="thin">
        <color rgb="FFE5E5E5"/>
      </bottom>
      <diagonal/>
    </border>
    <border>
      <left/>
      <right/>
      <top style="medium">
        <color rgb="FF3A9E6E"/>
      </top>
      <bottom/>
      <diagonal/>
    </border>
  </borders>
  <cellStyleXfs count="1">
    <xf numFmtId="0" fontId="0" fillId="0" borderId="0"/>
  </cellStyleXfs>
  <cellXfs count="26">
    <xf numFmtId="0" fontId="0" fillId="0" borderId="0" xfId="0"/>
    <xf numFmtId="0" fontId="1" fillId="2" borderId="0" xfId="0" applyFont="1" applyFill="1"/>
    <xf numFmtId="0" fontId="1" fillId="3" borderId="0" xfId="0" applyFont="1" applyFill="1"/>
    <xf numFmtId="0" fontId="2" fillId="0" borderId="0" xfId="0" applyFont="1" applyAlignment="1">
      <alignment horizontal="left" vertical="center"/>
    </xf>
    <xf numFmtId="0" fontId="1" fillId="4" borderId="0" xfId="0" applyFont="1" applyFill="1"/>
    <xf numFmtId="0" fontId="3" fillId="0" borderId="0" xfId="0" applyFont="1" applyAlignment="1">
      <alignment horizontal="left" vertical="center"/>
    </xf>
    <xf numFmtId="0" fontId="4" fillId="0" borderId="0" xfId="0" applyFont="1" applyAlignment="1">
      <alignment vertical="top" wrapText="1"/>
    </xf>
    <xf numFmtId="0" fontId="5"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top" wrapText="1"/>
    </xf>
    <xf numFmtId="0" fontId="7" fillId="4" borderId="0" xfId="0" applyFont="1" applyFill="1" applyAlignment="1">
      <alignment horizontal="center" vertical="center"/>
    </xf>
    <xf numFmtId="0" fontId="8" fillId="2" borderId="0" xfId="0" applyFont="1" applyFill="1" applyAlignment="1">
      <alignment horizontal="left" vertical="center" indent="1"/>
    </xf>
    <xf numFmtId="0" fontId="9" fillId="2" borderId="0" xfId="0" applyFont="1" applyFill="1" applyAlignment="1">
      <alignment horizontal="left" vertical="center" indent="1"/>
    </xf>
    <xf numFmtId="0" fontId="10" fillId="0" borderId="0" xfId="0" applyFont="1" applyAlignment="1">
      <alignment horizontal="left" vertical="center"/>
    </xf>
    <xf numFmtId="164" fontId="11" fillId="5" borderId="1" xfId="0" applyNumberFormat="1" applyFont="1" applyFill="1" applyBorder="1" applyAlignment="1">
      <alignment horizontal="right" vertical="center"/>
    </xf>
    <xf numFmtId="0" fontId="12" fillId="2" borderId="2" xfId="0" applyFont="1" applyFill="1" applyBorder="1" applyAlignment="1">
      <alignment horizontal="left" vertical="center" wrapText="1"/>
    </xf>
    <xf numFmtId="0" fontId="12" fillId="2" borderId="2" xfId="0" applyFont="1" applyFill="1" applyBorder="1" applyAlignment="1">
      <alignment horizontal="right" vertical="center" wrapText="1"/>
    </xf>
    <xf numFmtId="0" fontId="1" fillId="6" borderId="3" xfId="0" applyFont="1" applyFill="1" applyBorder="1" applyAlignment="1">
      <alignment horizontal="left" vertical="center"/>
    </xf>
    <xf numFmtId="164" fontId="1" fillId="6" borderId="3" xfId="0" applyNumberFormat="1" applyFont="1" applyFill="1" applyBorder="1" applyAlignment="1">
      <alignment horizontal="right" vertical="center"/>
    </xf>
    <xf numFmtId="0" fontId="11" fillId="5" borderId="1" xfId="0" applyFont="1" applyFill="1" applyBorder="1" applyAlignment="1">
      <alignment horizontal="left" vertical="center" indent="1"/>
    </xf>
    <xf numFmtId="165" fontId="11" fillId="5" borderId="1" xfId="0" applyNumberFormat="1" applyFont="1" applyFill="1" applyBorder="1" applyAlignment="1">
      <alignment horizontal="right" vertical="center"/>
    </xf>
    <xf numFmtId="0" fontId="13" fillId="7" borderId="3" xfId="0" applyFont="1" applyFill="1" applyBorder="1" applyAlignment="1">
      <alignment horizontal="center" vertical="center"/>
    </xf>
    <xf numFmtId="0" fontId="1" fillId="7" borderId="3" xfId="0" applyFont="1" applyFill="1" applyBorder="1" applyAlignment="1">
      <alignment horizontal="left" vertical="center"/>
    </xf>
    <xf numFmtId="164" fontId="1" fillId="7" borderId="3" xfId="0" applyNumberFormat="1" applyFont="1" applyFill="1" applyBorder="1" applyAlignment="1">
      <alignment horizontal="right" vertical="center"/>
    </xf>
    <xf numFmtId="0" fontId="14" fillId="2" borderId="4" xfId="0" applyFont="1" applyFill="1" applyBorder="1" applyAlignment="1">
      <alignment horizontal="left" vertical="center" indent="1"/>
    </xf>
    <xf numFmtId="164" fontId="14" fillId="2" borderId="4" xfId="0" applyNumberFormat="1" applyFont="1" applyFill="1" applyBorder="1" applyAlignment="1">
      <alignment horizontal="right" vertical="center"/>
    </xf>
  </cellXfs>
  <cellStyles count="1">
    <cellStyle name="Normal" xfId="0" builtinId="0"/>
  </cellStyles>
  <dxfs count="3">
    <dxf>
      <font>
        <b/>
        <color rgb="FF1F5B3F"/>
      </font>
      <fill>
        <patternFill>
          <bgColor rgb="FFE0F2E5"/>
        </patternFill>
      </fill>
      <border>
        <left style="thin">
          <color rgb="FFE5E5E5"/>
        </left>
        <right style="thin">
          <color rgb="FFE5E5E5"/>
        </right>
        <top style="thin">
          <color rgb="FFE5E5E5"/>
        </top>
        <bottom style="thin">
          <color rgb="FFE5E5E5"/>
        </bottom>
        <vertical/>
        <horizontal/>
      </border>
    </dxf>
    <dxf>
      <font>
        <b/>
        <color rgb="FF8B1A1F"/>
      </font>
      <fill>
        <patternFill>
          <bgColor rgb="FFFCE5E6"/>
        </patternFill>
      </fill>
      <border>
        <left style="thin">
          <color rgb="FFE5E5E5"/>
        </left>
        <right style="thin">
          <color rgb="FFE5E5E5"/>
        </right>
        <top style="thin">
          <color rgb="FFE5E5E5"/>
        </top>
        <bottom style="thin">
          <color rgb="FFE5E5E5"/>
        </bottom>
        <vertical/>
        <horizontal/>
      </border>
    </dxf>
    <dxf>
      <font>
        <b/>
        <color rgb="FF707070"/>
      </font>
      <fill>
        <patternFill>
          <bgColor rgb="FFFFFFFF"/>
        </patternFill>
      </fill>
      <border>
        <left style="thin">
          <color rgb="FFE5E5E5"/>
        </left>
        <right style="thin">
          <color rgb="FFE5E5E5"/>
        </right>
        <top style="thin">
          <color rgb="FFE5E5E5"/>
        </top>
        <bottom style="thin">
          <color rgb="FFE5E5E5"/>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7</xdr:col>
      <xdr:colOff>38100</xdr:colOff>
      <xdr:row>1</xdr:row>
      <xdr:rowOff>57150</xdr:rowOff>
    </xdr:from>
    <xdr:to>
      <xdr:col>9</xdr:col>
      <xdr:colOff>601974</xdr:colOff>
      <xdr:row>3</xdr:row>
      <xdr:rowOff>59203</xdr:rowOff>
    </xdr:to>
    <xdr:pic>
      <xdr:nvPicPr>
        <xdr:cNvPr id="2" name="Picture 1" descr="logo-full-white.png"/>
        <xdr:cNvPicPr>
          <a:picLocks noChangeAspect="1"/>
        </xdr:cNvPicPr>
      </xdr:nvPicPr>
      <xdr:blipFill>
        <a:blip xmlns:r="http://schemas.openxmlformats.org/officeDocument/2006/relationships" r:embed="rId1"/>
        <a:stretch>
          <a:fillRect/>
        </a:stretch>
      </xdr:blipFill>
      <xdr:spPr>
        <a:xfrm>
          <a:off x="5133975" y="285750"/>
          <a:ext cx="2202174" cy="649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8</xdr:col>
      <xdr:colOff>38100</xdr:colOff>
      <xdr:row>0</xdr:row>
      <xdr:rowOff>38100</xdr:rowOff>
    </xdr:from>
    <xdr:to>
      <xdr:col>8</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9620250" y="38100"/>
          <a:ext cx="675794" cy="652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38100</xdr:colOff>
      <xdr:row>0</xdr:row>
      <xdr:rowOff>38100</xdr:rowOff>
    </xdr:from>
    <xdr:to>
      <xdr:col>6</xdr:col>
      <xdr:colOff>104294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4305300" y="38100"/>
          <a:ext cx="675794" cy="6529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11</xdr:col>
      <xdr:colOff>38100</xdr:colOff>
      <xdr:row>0</xdr:row>
      <xdr:rowOff>38100</xdr:rowOff>
    </xdr:from>
    <xdr:to>
      <xdr:col>11</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8410575" y="38100"/>
          <a:ext cx="675794" cy="652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sheetPr>
    <tabColor rgb="FF3A9E6E"/>
  </sheetPr>
  <dimension ref="A1:M38"/>
  <sheetViews>
    <sheetView showGridLines="0" tabSelected="1" workbookViewId="0"/>
  </sheetViews>
  <sheetFormatPr defaultRowHeight="15"/>
  <cols>
    <col min="1" max="1" width="2.7109375" customWidth="1"/>
    <col min="2" max="12" width="12.28515625" customWidth="1"/>
    <col min="13" max="13" width="2.7109375" customWidth="1"/>
  </cols>
  <sheetData>
    <row r="1" spans="1:13" ht="18" customHeight="1">
      <c r="A1" s="1"/>
      <c r="B1" s="1"/>
      <c r="C1" s="1"/>
      <c r="D1" s="1"/>
      <c r="E1" s="1"/>
      <c r="F1" s="1"/>
      <c r="G1" s="1"/>
      <c r="H1" s="1"/>
      <c r="I1" s="1"/>
      <c r="J1" s="1"/>
      <c r="K1" s="1"/>
      <c r="L1" s="1"/>
      <c r="M1" s="1"/>
    </row>
    <row r="2" spans="1:13" ht="26" customHeight="1">
      <c r="A2" s="1"/>
      <c r="B2" s="1"/>
      <c r="C2" s="1"/>
      <c r="D2" s="1"/>
      <c r="E2" s="1"/>
      <c r="F2" s="1"/>
      <c r="G2" s="1"/>
      <c r="H2" s="1"/>
      <c r="I2" s="1"/>
      <c r="J2" s="1"/>
      <c r="K2" s="1"/>
      <c r="L2" s="1"/>
      <c r="M2" s="1"/>
    </row>
    <row r="3" spans="1:13" ht="26" customHeight="1">
      <c r="A3" s="1"/>
      <c r="B3" s="1"/>
      <c r="C3" s="1"/>
      <c r="D3" s="1"/>
      <c r="E3" s="1"/>
      <c r="F3" s="1"/>
      <c r="G3" s="1"/>
      <c r="H3" s="1"/>
      <c r="I3" s="1"/>
      <c r="J3" s="1"/>
      <c r="K3" s="1"/>
      <c r="L3" s="1"/>
      <c r="M3" s="1"/>
    </row>
    <row r="4" spans="1:13" ht="18" customHeight="1">
      <c r="A4" s="1"/>
      <c r="B4" s="1"/>
      <c r="C4" s="1"/>
      <c r="D4" s="1"/>
      <c r="E4" s="1"/>
      <c r="F4" s="1"/>
      <c r="G4" s="1"/>
      <c r="H4" s="1"/>
      <c r="I4" s="1"/>
      <c r="J4" s="1"/>
      <c r="K4" s="1"/>
      <c r="L4" s="1"/>
      <c r="M4" s="1"/>
    </row>
    <row r="5" spans="1:13" ht="4" customHeight="1">
      <c r="A5" s="2"/>
      <c r="B5" s="2"/>
      <c r="C5" s="2"/>
      <c r="D5" s="2"/>
      <c r="E5" s="2"/>
      <c r="F5" s="2"/>
      <c r="G5" s="2"/>
      <c r="H5" s="2"/>
      <c r="I5" s="2"/>
      <c r="J5" s="2"/>
      <c r="K5" s="2"/>
      <c r="L5" s="2"/>
      <c r="M5" s="2"/>
    </row>
    <row r="6" spans="1:13" ht="8" customHeight="1"/>
    <row r="8" spans="1:13" ht="18" customHeight="1">
      <c r="B8" s="3" t="s">
        <v>0</v>
      </c>
      <c r="M8" s="4"/>
    </row>
    <row r="9" spans="1:13" ht="36" customHeight="1">
      <c r="B9" s="5" t="s">
        <v>1</v>
      </c>
      <c r="C9" s="5"/>
      <c r="D9" s="5"/>
      <c r="E9" s="5"/>
      <c r="F9" s="5"/>
      <c r="G9" s="5"/>
      <c r="H9" s="5"/>
      <c r="I9" s="5"/>
      <c r="J9" s="5"/>
      <c r="K9" s="5"/>
      <c r="L9" s="5"/>
      <c r="M9" s="4"/>
    </row>
    <row r="10" spans="1:13">
      <c r="M10" s="4"/>
    </row>
    <row r="11" spans="1:13" ht="18" customHeight="1">
      <c r="B11" s="3" t="s">
        <v>2</v>
      </c>
      <c r="M11" s="4"/>
    </row>
    <row r="12" spans="1:13" ht="24" customHeight="1">
      <c r="B12" s="6" t="s">
        <v>3</v>
      </c>
      <c r="C12" s="7" t="s">
        <v>4</v>
      </c>
      <c r="D12" s="7"/>
      <c r="E12" s="7"/>
      <c r="F12" s="7"/>
      <c r="G12" s="7"/>
      <c r="H12" s="7"/>
      <c r="I12" s="7"/>
      <c r="J12" s="7"/>
      <c r="K12" s="7"/>
      <c r="L12" s="7"/>
      <c r="M12" s="4"/>
    </row>
    <row r="13" spans="1:13" ht="24" customHeight="1">
      <c r="B13" s="6" t="s">
        <v>5</v>
      </c>
      <c r="C13" s="7" t="s">
        <v>6</v>
      </c>
      <c r="D13" s="7"/>
      <c r="E13" s="7"/>
      <c r="F13" s="7"/>
      <c r="G13" s="7"/>
      <c r="H13" s="7"/>
      <c r="I13" s="7"/>
      <c r="J13" s="7"/>
      <c r="K13" s="7"/>
      <c r="L13" s="7"/>
      <c r="M13" s="4"/>
    </row>
    <row r="14" spans="1:13" ht="24" customHeight="1">
      <c r="B14" s="6" t="s">
        <v>7</v>
      </c>
      <c r="C14" s="7" t="s">
        <v>8</v>
      </c>
      <c r="D14" s="7"/>
      <c r="E14" s="7"/>
      <c r="F14" s="7"/>
      <c r="G14" s="7"/>
      <c r="H14" s="7"/>
      <c r="I14" s="7"/>
      <c r="J14" s="7"/>
      <c r="K14" s="7"/>
      <c r="L14" s="7"/>
      <c r="M14" s="4"/>
    </row>
    <row r="15" spans="1:13">
      <c r="M15" s="4"/>
    </row>
    <row r="16" spans="1:13" ht="18" customHeight="1">
      <c r="B16" s="3" t="s">
        <v>9</v>
      </c>
      <c r="M16" s="4"/>
    </row>
    <row r="17" spans="2:13" ht="24" customHeight="1">
      <c r="B17" s="7" t="s">
        <v>10</v>
      </c>
      <c r="C17" s="7"/>
      <c r="D17" s="7"/>
      <c r="E17" s="7"/>
      <c r="F17" s="7"/>
      <c r="G17" s="7"/>
      <c r="H17" s="7"/>
      <c r="I17" s="7"/>
      <c r="J17" s="7"/>
      <c r="K17" s="7"/>
      <c r="L17" s="7"/>
      <c r="M17" s="4"/>
    </row>
    <row r="18" spans="2:13">
      <c r="M18" s="4"/>
    </row>
    <row r="19" spans="2:13" ht="18" customHeight="1">
      <c r="B19" s="3" t="s">
        <v>11</v>
      </c>
      <c r="M19" s="4"/>
    </row>
    <row r="20" spans="2:13" ht="24" customHeight="1">
      <c r="B20" s="6" t="s">
        <v>12</v>
      </c>
      <c r="C20" s="6"/>
      <c r="D20" s="6"/>
      <c r="E20" s="6"/>
      <c r="F20" s="6"/>
      <c r="G20" s="6"/>
      <c r="H20" s="6"/>
      <c r="I20" s="6"/>
      <c r="J20" s="6"/>
      <c r="K20" s="6"/>
      <c r="L20" s="6"/>
      <c r="M20" s="4"/>
    </row>
    <row r="21" spans="2:13" ht="22" customHeight="1">
      <c r="B21" s="3" t="s">
        <v>13</v>
      </c>
      <c r="D21" s="8" t="s">
        <v>14</v>
      </c>
      <c r="E21" s="8"/>
      <c r="F21" s="8"/>
      <c r="G21" s="8"/>
      <c r="H21" s="8"/>
      <c r="I21" s="8"/>
      <c r="J21" s="8"/>
      <c r="K21" s="8"/>
      <c r="L21" s="8"/>
      <c r="M21" s="4"/>
    </row>
    <row r="22" spans="2:13" ht="22" customHeight="1">
      <c r="B22" s="3" t="s">
        <v>15</v>
      </c>
      <c r="D22" s="8" t="s">
        <v>16</v>
      </c>
      <c r="E22" s="8"/>
      <c r="F22" s="8"/>
      <c r="G22" s="8"/>
      <c r="H22" s="8"/>
      <c r="I22" s="8"/>
      <c r="J22" s="8"/>
      <c r="K22" s="8"/>
      <c r="L22" s="8"/>
      <c r="M22" s="4"/>
    </row>
    <row r="23" spans="2:13" ht="22" customHeight="1">
      <c r="B23" s="3" t="s">
        <v>17</v>
      </c>
      <c r="D23" s="8" t="s">
        <v>18</v>
      </c>
      <c r="E23" s="8"/>
      <c r="F23" s="8"/>
      <c r="G23" s="8"/>
      <c r="H23" s="8"/>
      <c r="I23" s="8"/>
      <c r="J23" s="8"/>
      <c r="K23" s="8"/>
      <c r="L23" s="8"/>
      <c r="M23" s="4"/>
    </row>
    <row r="24" spans="2:13">
      <c r="M24" s="4"/>
    </row>
    <row r="25" spans="2:13" ht="18" customHeight="1">
      <c r="B25" s="3" t="s">
        <v>19</v>
      </c>
      <c r="M25" s="4"/>
    </row>
    <row r="26" spans="2:13" ht="24" customHeight="1">
      <c r="B26" s="6" t="s">
        <v>20</v>
      </c>
      <c r="C26" s="6"/>
      <c r="D26" s="6"/>
      <c r="E26" s="6"/>
      <c r="F26" s="6"/>
      <c r="G26" s="6"/>
      <c r="H26" s="6"/>
      <c r="I26" s="6"/>
      <c r="J26" s="6"/>
      <c r="K26" s="6"/>
      <c r="L26" s="6"/>
      <c r="M26" s="4"/>
    </row>
    <row r="27" spans="2:13" ht="22" customHeight="1">
      <c r="B27" s="3" t="s">
        <v>21</v>
      </c>
      <c r="F27" s="8" t="s">
        <v>22</v>
      </c>
      <c r="G27" s="8"/>
      <c r="H27" s="8"/>
      <c r="I27" s="8"/>
      <c r="J27" s="8"/>
      <c r="K27" s="8"/>
      <c r="L27" s="8"/>
      <c r="M27" s="4"/>
    </row>
    <row r="28" spans="2:13" ht="22" customHeight="1">
      <c r="B28" s="3" t="s">
        <v>23</v>
      </c>
      <c r="F28" s="8" t="s">
        <v>24</v>
      </c>
      <c r="G28" s="8"/>
      <c r="H28" s="8"/>
      <c r="I28" s="8"/>
      <c r="J28" s="8"/>
      <c r="K28" s="8"/>
      <c r="L28" s="8"/>
      <c r="M28" s="4"/>
    </row>
    <row r="29" spans="2:13">
      <c r="M29" s="4"/>
    </row>
    <row r="30" spans="2:13" ht="18" customHeight="1">
      <c r="B30" s="3" t="s">
        <v>25</v>
      </c>
      <c r="C30" s="3"/>
      <c r="D30" s="3"/>
      <c r="E30" s="3"/>
      <c r="F30" s="3"/>
      <c r="G30" s="3"/>
      <c r="H30" s="3"/>
      <c r="I30" s="3"/>
      <c r="J30" s="3"/>
      <c r="K30" s="3"/>
      <c r="L30" s="3"/>
      <c r="M30" s="4"/>
    </row>
    <row r="31" spans="2:13" ht="24" customHeight="1">
      <c r="B31" s="7" t="s">
        <v>26</v>
      </c>
      <c r="C31" s="7"/>
      <c r="D31" s="7"/>
      <c r="E31" s="7"/>
      <c r="F31" s="7"/>
      <c r="G31" s="7"/>
      <c r="H31" s="7"/>
      <c r="I31" s="7"/>
      <c r="J31" s="7"/>
      <c r="K31" s="7"/>
      <c r="L31" s="7"/>
      <c r="M31" s="4"/>
    </row>
    <row r="32" spans="2:13" ht="18" customHeight="1">
      <c r="B32" s="3" t="s">
        <v>27</v>
      </c>
      <c r="C32" s="3"/>
      <c r="D32" s="3"/>
      <c r="E32" s="3"/>
      <c r="F32" s="3"/>
      <c r="G32" s="3"/>
      <c r="H32" s="3"/>
      <c r="I32" s="3"/>
      <c r="J32" s="3"/>
      <c r="K32" s="3"/>
      <c r="L32" s="3"/>
      <c r="M32" s="4"/>
    </row>
    <row r="33" spans="2:13" ht="38" customHeight="1">
      <c r="B33" s="7" t="s">
        <v>28</v>
      </c>
      <c r="C33" s="7"/>
      <c r="D33" s="7"/>
      <c r="E33" s="7"/>
      <c r="F33" s="7"/>
      <c r="G33" s="7"/>
      <c r="H33" s="7"/>
      <c r="I33" s="7"/>
      <c r="J33" s="7"/>
      <c r="K33" s="7"/>
      <c r="L33" s="7"/>
      <c r="M33" s="4"/>
    </row>
    <row r="34" spans="2:13" ht="18" customHeight="1">
      <c r="B34" s="3" t="s">
        <v>29</v>
      </c>
      <c r="C34" s="3"/>
      <c r="D34" s="3"/>
      <c r="E34" s="3"/>
      <c r="F34" s="3"/>
      <c r="G34" s="3"/>
      <c r="H34" s="3"/>
      <c r="I34" s="3"/>
      <c r="J34" s="3"/>
      <c r="K34" s="3"/>
      <c r="L34" s="3"/>
      <c r="M34" s="4"/>
    </row>
    <row r="35" spans="2:13" ht="34" customHeight="1">
      <c r="B35" s="9" t="s">
        <v>30</v>
      </c>
      <c r="C35" s="9"/>
      <c r="D35" s="9"/>
      <c r="E35" s="9"/>
      <c r="F35" s="9"/>
      <c r="G35" s="9"/>
      <c r="H35" s="9"/>
      <c r="I35" s="9"/>
      <c r="J35" s="9"/>
      <c r="K35" s="9"/>
      <c r="L35" s="9"/>
      <c r="M35" s="4"/>
    </row>
    <row r="36" spans="2:13">
      <c r="M36" s="4"/>
    </row>
    <row r="37" spans="2:13" ht="28" customHeight="1">
      <c r="B37" s="10" t="s">
        <v>31</v>
      </c>
      <c r="C37" s="10"/>
      <c r="D37" s="10"/>
      <c r="E37" s="10"/>
      <c r="F37" s="10"/>
      <c r="G37" s="10"/>
      <c r="H37" s="10"/>
      <c r="I37" s="10"/>
      <c r="J37" s="10"/>
      <c r="K37" s="10"/>
      <c r="L37" s="10"/>
      <c r="M37" s="4"/>
    </row>
    <row r="38" spans="2:13" ht="28" customHeight="1">
      <c r="B38" s="10"/>
      <c r="C38" s="10"/>
      <c r="D38" s="10"/>
      <c r="E38" s="10"/>
      <c r="F38" s="10"/>
      <c r="G38" s="10"/>
      <c r="H38" s="10"/>
      <c r="I38" s="10"/>
      <c r="J38" s="10"/>
      <c r="K38" s="10"/>
      <c r="L38" s="10"/>
      <c r="M38" s="4"/>
    </row>
  </sheetData>
  <mergeCells count="19">
    <mergeCell ref="B9:L9"/>
    <mergeCell ref="C12:L12"/>
    <mergeCell ref="C13:L13"/>
    <mergeCell ref="C14:L14"/>
    <mergeCell ref="B17:L17"/>
    <mergeCell ref="B20:L20"/>
    <mergeCell ref="D21:L21"/>
    <mergeCell ref="D22:L22"/>
    <mergeCell ref="D23:L23"/>
    <mergeCell ref="B26:L26"/>
    <mergeCell ref="F27:L27"/>
    <mergeCell ref="F28:L28"/>
    <mergeCell ref="B30:L30"/>
    <mergeCell ref="B31:L31"/>
    <mergeCell ref="B32:L32"/>
    <mergeCell ref="B33:L33"/>
    <mergeCell ref="B34:L34"/>
    <mergeCell ref="B35:L35"/>
    <mergeCell ref="B37:L38"/>
  </mergeCells>
  <hyperlinks>
    <hyperlink ref="B37"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rgb="FF3A9E6E"/>
    <pageSetUpPr fitToPage="1"/>
  </sheetPr>
  <dimension ref="A1:J41"/>
  <sheetViews>
    <sheetView showGridLines="0" workbookViewId="0"/>
  </sheetViews>
  <sheetFormatPr defaultRowHeight="15"/>
  <cols>
    <col min="1" max="1" width="2.7109375" customWidth="1"/>
    <col min="2" max="2" width="16.7109375" customWidth="1"/>
    <col min="3" max="3" width="50.7109375" customWidth="1"/>
    <col min="4" max="4" width="8.7109375" customWidth="1"/>
    <col min="5" max="5" width="16.7109375" customWidth="1"/>
    <col min="6" max="6" width="14.7109375" customWidth="1"/>
    <col min="7" max="7" width="18.7109375" customWidth="1"/>
    <col min="8" max="8" width="14.7109375" customWidth="1"/>
    <col min="9" max="9" width="12.7109375" customWidth="1"/>
    <col min="10" max="10" width="2.7109375" customWidth="1"/>
  </cols>
  <sheetData>
    <row r="1" spans="1:10" ht="14" customHeight="1">
      <c r="A1" s="1"/>
      <c r="B1" s="1"/>
      <c r="C1" s="1"/>
      <c r="D1" s="1"/>
      <c r="E1" s="1"/>
      <c r="F1" s="1"/>
      <c r="G1" s="1"/>
      <c r="H1" s="1"/>
      <c r="I1" s="1"/>
      <c r="J1" s="1"/>
    </row>
    <row r="2" spans="1:10" ht="16" customHeight="1">
      <c r="A2" s="1"/>
      <c r="B2" s="11" t="s">
        <v>32</v>
      </c>
      <c r="C2" s="11"/>
      <c r="D2" s="11"/>
      <c r="E2" s="11"/>
      <c r="F2" s="11"/>
      <c r="G2" s="11"/>
      <c r="H2" s="11"/>
      <c r="I2" s="1"/>
      <c r="J2" s="1"/>
    </row>
    <row r="3" spans="1:10" ht="26" customHeight="1">
      <c r="A3" s="1"/>
      <c r="B3" s="12" t="s">
        <v>33</v>
      </c>
      <c r="C3" s="12"/>
      <c r="D3" s="12"/>
      <c r="E3" s="12"/>
      <c r="F3" s="12"/>
      <c r="G3" s="12"/>
      <c r="H3" s="12"/>
      <c r="I3" s="1"/>
      <c r="J3" s="1"/>
    </row>
    <row r="4" spans="1:10" ht="4" customHeight="1">
      <c r="A4" s="2"/>
      <c r="B4" s="2"/>
      <c r="C4" s="2"/>
      <c r="D4" s="2"/>
      <c r="E4" s="2"/>
      <c r="F4" s="2"/>
      <c r="G4" s="2"/>
      <c r="H4" s="2"/>
      <c r="I4" s="2"/>
      <c r="J4" s="2"/>
    </row>
    <row r="5" spans="1:10" ht="64" customHeight="1">
      <c r="B5" s="6" t="s">
        <v>34</v>
      </c>
      <c r="C5" s="6"/>
      <c r="D5" s="6"/>
      <c r="E5" s="6"/>
      <c r="F5" s="6"/>
      <c r="G5" s="6"/>
      <c r="H5" s="6"/>
      <c r="I5" s="6"/>
    </row>
    <row r="7" spans="1:10" ht="14" customHeight="1">
      <c r="B7" s="3" t="s">
        <v>35</v>
      </c>
    </row>
    <row r="8" spans="1:10" ht="22" customHeight="1">
      <c r="B8" s="13" t="s">
        <v>36</v>
      </c>
      <c r="H8" s="3" t="s">
        <v>37</v>
      </c>
      <c r="I8" s="14">
        <v>6</v>
      </c>
    </row>
    <row r="9" spans="1:10" ht="26" customHeight="1">
      <c r="B9" s="15" t="s">
        <v>38</v>
      </c>
      <c r="C9" s="15" t="s">
        <v>39</v>
      </c>
      <c r="D9" s="16" t="s">
        <v>40</v>
      </c>
      <c r="E9" s="16" t="s">
        <v>41</v>
      </c>
      <c r="F9" s="16" t="s">
        <v>42</v>
      </c>
      <c r="G9" s="16" t="s">
        <v>43</v>
      </c>
      <c r="H9" s="16" t="s">
        <v>44</v>
      </c>
      <c r="I9" s="16" t="s">
        <v>45</v>
      </c>
    </row>
    <row r="10" spans="1:10" ht="22" customHeight="1">
      <c r="B10" s="17" t="s">
        <v>46</v>
      </c>
      <c r="C10" s="17" t="s">
        <v>47</v>
      </c>
      <c r="D10" s="18">
        <v>2</v>
      </c>
      <c r="E10" s="19" t="s">
        <v>48</v>
      </c>
      <c r="F10" s="19" t="s">
        <v>49</v>
      </c>
      <c r="G10" s="19" t="s">
        <v>48</v>
      </c>
      <c r="H10" s="20">
        <v>45992</v>
      </c>
      <c r="I10" s="21">
        <f>IF(OR(F10="Done",F10="Skipped",F10="N/A"),"OK",IF(D10&lt;$I$8,"OVERDUE","ON TRACK"))</f>
        <v>0</v>
      </c>
    </row>
    <row r="11" spans="1:10" ht="22" customHeight="1">
      <c r="B11" s="22" t="s">
        <v>46</v>
      </c>
      <c r="C11" s="22" t="s">
        <v>50</v>
      </c>
      <c r="D11" s="23">
        <v>2</v>
      </c>
      <c r="E11" s="19" t="s">
        <v>48</v>
      </c>
      <c r="F11" s="19" t="s">
        <v>49</v>
      </c>
      <c r="G11" s="19" t="s">
        <v>48</v>
      </c>
      <c r="H11" s="20">
        <v>45992</v>
      </c>
      <c r="I11" s="21">
        <f>IF(OR(F11="Done",F11="Skipped",F11="N/A"),"OK",IF(D11&lt;$I$8,"OVERDUE","ON TRACK"))</f>
        <v>0</v>
      </c>
    </row>
    <row r="12" spans="1:10" ht="22" customHeight="1">
      <c r="B12" s="17" t="s">
        <v>46</v>
      </c>
      <c r="C12" s="17" t="s">
        <v>51</v>
      </c>
      <c r="D12" s="18">
        <v>2</v>
      </c>
      <c r="E12" s="19" t="s">
        <v>48</v>
      </c>
      <c r="F12" s="19" t="s">
        <v>49</v>
      </c>
      <c r="G12" s="19" t="s">
        <v>48</v>
      </c>
      <c r="H12" s="20">
        <v>45992</v>
      </c>
      <c r="I12" s="21">
        <f>IF(OR(F12="Done",F12="Skipped",F12="N/A"),"OK",IF(D12&lt;$I$8,"OVERDUE","ON TRACK"))</f>
        <v>0</v>
      </c>
    </row>
    <row r="13" spans="1:10" ht="22" customHeight="1">
      <c r="B13" s="22" t="s">
        <v>52</v>
      </c>
      <c r="C13" s="22" t="s">
        <v>53</v>
      </c>
      <c r="D13" s="23">
        <v>1</v>
      </c>
      <c r="E13" s="19" t="s">
        <v>48</v>
      </c>
      <c r="F13" s="19" t="s">
        <v>49</v>
      </c>
      <c r="G13" s="19" t="s">
        <v>48</v>
      </c>
      <c r="H13" s="20">
        <v>45992</v>
      </c>
      <c r="I13" s="21">
        <f>IF(OR(F13="Done",F13="Skipped",F13="N/A"),"OK",IF(D13&lt;$I$8,"OVERDUE","ON TRACK"))</f>
        <v>0</v>
      </c>
    </row>
    <row r="14" spans="1:10" ht="22" customHeight="1">
      <c r="B14" s="17" t="s">
        <v>52</v>
      </c>
      <c r="C14" s="17" t="s">
        <v>54</v>
      </c>
      <c r="D14" s="18">
        <v>3</v>
      </c>
      <c r="E14" s="19" t="s">
        <v>48</v>
      </c>
      <c r="F14" s="19" t="s">
        <v>49</v>
      </c>
      <c r="G14" s="19" t="s">
        <v>48</v>
      </c>
      <c r="H14" s="20">
        <v>45992</v>
      </c>
      <c r="I14" s="21">
        <f>IF(OR(F14="Done",F14="Skipped",F14="N/A"),"OK",IF(D14&lt;$I$8,"OVERDUE","ON TRACK"))</f>
        <v>0</v>
      </c>
    </row>
    <row r="15" spans="1:10" ht="22" customHeight="1">
      <c r="B15" s="22" t="s">
        <v>52</v>
      </c>
      <c r="C15" s="22" t="s">
        <v>55</v>
      </c>
      <c r="D15" s="23">
        <v>3</v>
      </c>
      <c r="E15" s="19" t="s">
        <v>56</v>
      </c>
      <c r="F15" s="19" t="s">
        <v>49</v>
      </c>
      <c r="G15" s="19" t="s">
        <v>56</v>
      </c>
      <c r="H15" s="20">
        <v>45993</v>
      </c>
      <c r="I15" s="21">
        <f>IF(OR(F15="Done",F15="Skipped",F15="N/A"),"OK",IF(D15&lt;$I$8,"OVERDUE","ON TRACK"))</f>
        <v>0</v>
      </c>
    </row>
    <row r="16" spans="1:10" ht="22" customHeight="1">
      <c r="B16" s="17" t="s">
        <v>57</v>
      </c>
      <c r="C16" s="17" t="s">
        <v>58</v>
      </c>
      <c r="D16" s="18">
        <v>1</v>
      </c>
      <c r="E16" s="19" t="s">
        <v>48</v>
      </c>
      <c r="F16" s="19" t="s">
        <v>49</v>
      </c>
      <c r="G16" s="19" t="s">
        <v>48</v>
      </c>
      <c r="H16" s="20">
        <v>45992</v>
      </c>
      <c r="I16" s="21">
        <f>IF(OR(F16="Done",F16="Skipped",F16="N/A"),"OK",IF(D16&lt;$I$8,"OVERDUE","ON TRACK"))</f>
        <v>0</v>
      </c>
    </row>
    <row r="17" spans="2:9" ht="22" customHeight="1">
      <c r="B17" s="22" t="s">
        <v>57</v>
      </c>
      <c r="C17" s="22" t="s">
        <v>59</v>
      </c>
      <c r="D17" s="23">
        <v>2</v>
      </c>
      <c r="E17" s="19" t="s">
        <v>48</v>
      </c>
      <c r="F17" s="19" t="s">
        <v>49</v>
      </c>
      <c r="G17" s="19" t="s">
        <v>48</v>
      </c>
      <c r="H17" s="20">
        <v>45992</v>
      </c>
      <c r="I17" s="21">
        <f>IF(OR(F17="Done",F17="Skipped",F17="N/A"),"OK",IF(D17&lt;$I$8,"OVERDUE","ON TRACK"))</f>
        <v>0</v>
      </c>
    </row>
    <row r="18" spans="2:9" ht="22" customHeight="1">
      <c r="B18" s="17" t="s">
        <v>57</v>
      </c>
      <c r="C18" s="17" t="s">
        <v>60</v>
      </c>
      <c r="D18" s="18">
        <v>2</v>
      </c>
      <c r="E18" s="19" t="s">
        <v>48</v>
      </c>
      <c r="F18" s="19" t="s">
        <v>49</v>
      </c>
      <c r="G18" s="19" t="s">
        <v>48</v>
      </c>
      <c r="H18" s="20">
        <v>45992</v>
      </c>
      <c r="I18" s="21">
        <f>IF(OR(F18="Done",F18="Skipped",F18="N/A"),"OK",IF(D18&lt;$I$8,"OVERDUE","ON TRACK"))</f>
        <v>0</v>
      </c>
    </row>
    <row r="19" spans="2:9" ht="22" customHeight="1">
      <c r="B19" s="22" t="s">
        <v>61</v>
      </c>
      <c r="C19" s="22" t="s">
        <v>62</v>
      </c>
      <c r="D19" s="23">
        <v>3</v>
      </c>
      <c r="E19" s="19" t="s">
        <v>56</v>
      </c>
      <c r="F19" s="19" t="s">
        <v>49</v>
      </c>
      <c r="G19" s="19" t="s">
        <v>56</v>
      </c>
      <c r="H19" s="20">
        <v>45992</v>
      </c>
      <c r="I19" s="21">
        <f>IF(OR(F19="Done",F19="Skipped",F19="N/A"),"OK",IF(D19&lt;$I$8,"OVERDUE","ON TRACK"))</f>
        <v>0</v>
      </c>
    </row>
    <row r="20" spans="2:9" ht="22" customHeight="1">
      <c r="B20" s="17" t="s">
        <v>61</v>
      </c>
      <c r="C20" s="17" t="s">
        <v>63</v>
      </c>
      <c r="D20" s="18">
        <v>3</v>
      </c>
      <c r="E20" s="19" t="s">
        <v>56</v>
      </c>
      <c r="F20" s="19" t="s">
        <v>49</v>
      </c>
      <c r="G20" s="19" t="s">
        <v>56</v>
      </c>
      <c r="H20" s="20">
        <v>45993</v>
      </c>
      <c r="I20" s="21">
        <f>IF(OR(F20="Done",F20="Skipped",F20="N/A"),"OK",IF(D20&lt;$I$8,"OVERDUE","ON TRACK"))</f>
        <v>0</v>
      </c>
    </row>
    <row r="21" spans="2:9" ht="22" customHeight="1">
      <c r="B21" s="22" t="s">
        <v>64</v>
      </c>
      <c r="C21" s="22" t="s">
        <v>65</v>
      </c>
      <c r="D21" s="23">
        <v>3</v>
      </c>
      <c r="E21" s="19" t="s">
        <v>48</v>
      </c>
      <c r="F21" s="19" t="s">
        <v>49</v>
      </c>
      <c r="G21" s="19" t="s">
        <v>48</v>
      </c>
      <c r="H21" s="20">
        <v>45993</v>
      </c>
      <c r="I21" s="21">
        <f>IF(OR(F21="Done",F21="Skipped",F21="N/A"),"OK",IF(D21&lt;$I$8,"OVERDUE","ON TRACK"))</f>
        <v>0</v>
      </c>
    </row>
    <row r="22" spans="2:9" ht="22" customHeight="1">
      <c r="B22" s="17" t="s">
        <v>64</v>
      </c>
      <c r="C22" s="17" t="s">
        <v>66</v>
      </c>
      <c r="D22" s="18">
        <v>3</v>
      </c>
      <c r="E22" s="19" t="s">
        <v>48</v>
      </c>
      <c r="F22" s="19" t="s">
        <v>49</v>
      </c>
      <c r="G22" s="19" t="s">
        <v>48</v>
      </c>
      <c r="H22" s="20">
        <v>45993</v>
      </c>
      <c r="I22" s="21">
        <f>IF(OR(F22="Done",F22="Skipped",F22="N/A"),"OK",IF(D22&lt;$I$8,"OVERDUE","ON TRACK"))</f>
        <v>0</v>
      </c>
    </row>
    <row r="23" spans="2:9" ht="22" customHeight="1">
      <c r="B23" s="22" t="s">
        <v>67</v>
      </c>
      <c r="C23" s="22" t="s">
        <v>68</v>
      </c>
      <c r="D23" s="23">
        <v>3</v>
      </c>
      <c r="E23" s="19" t="s">
        <v>48</v>
      </c>
      <c r="F23" s="19" t="s">
        <v>49</v>
      </c>
      <c r="G23" s="19" t="s">
        <v>48</v>
      </c>
      <c r="H23" s="20">
        <v>45992</v>
      </c>
      <c r="I23" s="21">
        <f>IF(OR(F23="Done",F23="Skipped",F23="N/A"),"OK",IF(D23&lt;$I$8,"OVERDUE","ON TRACK"))</f>
        <v>0</v>
      </c>
    </row>
    <row r="24" spans="2:9" ht="22" customHeight="1">
      <c r="B24" s="17" t="s">
        <v>67</v>
      </c>
      <c r="C24" s="17" t="s">
        <v>69</v>
      </c>
      <c r="D24" s="18">
        <v>3</v>
      </c>
      <c r="E24" s="19" t="s">
        <v>48</v>
      </c>
      <c r="F24" s="19" t="s">
        <v>49</v>
      </c>
      <c r="G24" s="19" t="s">
        <v>48</v>
      </c>
      <c r="H24" s="20">
        <v>45993</v>
      </c>
      <c r="I24" s="21">
        <f>IF(OR(F24="Done",F24="Skipped",F24="N/A"),"OK",IF(D24&lt;$I$8,"OVERDUE","ON TRACK"))</f>
        <v>0</v>
      </c>
    </row>
    <row r="25" spans="2:9" ht="22" customHeight="1">
      <c r="B25" s="22" t="s">
        <v>67</v>
      </c>
      <c r="C25" s="22" t="s">
        <v>70</v>
      </c>
      <c r="D25" s="23">
        <v>4</v>
      </c>
      <c r="E25" s="19" t="s">
        <v>56</v>
      </c>
      <c r="F25" s="19" t="s">
        <v>49</v>
      </c>
      <c r="G25" s="19" t="s">
        <v>56</v>
      </c>
      <c r="H25" s="20">
        <v>45995</v>
      </c>
      <c r="I25" s="21">
        <f>IF(OR(F25="Done",F25="Skipped",F25="N/A"),"OK",IF(D25&lt;$I$8,"OVERDUE","ON TRACK"))</f>
        <v>0</v>
      </c>
    </row>
    <row r="26" spans="2:9" ht="22" customHeight="1">
      <c r="B26" s="17" t="s">
        <v>71</v>
      </c>
      <c r="C26" s="17" t="s">
        <v>72</v>
      </c>
      <c r="D26" s="18">
        <v>4</v>
      </c>
      <c r="E26" s="19" t="s">
        <v>56</v>
      </c>
      <c r="F26" s="19" t="s">
        <v>49</v>
      </c>
      <c r="G26" s="19" t="s">
        <v>56</v>
      </c>
      <c r="H26" s="20">
        <v>45995</v>
      </c>
      <c r="I26" s="21">
        <f>IF(OR(F26="Done",F26="Skipped",F26="N/A"),"OK",IF(D26&lt;$I$8,"OVERDUE","ON TRACK"))</f>
        <v>0</v>
      </c>
    </row>
    <row r="27" spans="2:9" ht="22" customHeight="1">
      <c r="B27" s="22" t="s">
        <v>71</v>
      </c>
      <c r="C27" s="22" t="s">
        <v>73</v>
      </c>
      <c r="D27" s="23">
        <v>4</v>
      </c>
      <c r="E27" s="19" t="s">
        <v>56</v>
      </c>
      <c r="F27" s="19" t="s">
        <v>74</v>
      </c>
      <c r="G27" s="19" t="s">
        <v>75</v>
      </c>
      <c r="H27" s="19"/>
      <c r="I27" s="21">
        <f>IF(OR(F27="Done",F27="Skipped",F27="N/A"),"OK",IF(D27&lt;$I$8,"OVERDUE","ON TRACK"))</f>
        <v>0</v>
      </c>
    </row>
    <row r="28" spans="2:9" ht="22" customHeight="1">
      <c r="B28" s="17" t="s">
        <v>71</v>
      </c>
      <c r="C28" s="17" t="s">
        <v>76</v>
      </c>
      <c r="D28" s="18">
        <v>4</v>
      </c>
      <c r="E28" s="19" t="s">
        <v>56</v>
      </c>
      <c r="F28" s="19" t="s">
        <v>49</v>
      </c>
      <c r="G28" s="19" t="s">
        <v>56</v>
      </c>
      <c r="H28" s="20">
        <v>45995</v>
      </c>
      <c r="I28" s="21">
        <f>IF(OR(F28="Done",F28="Skipped",F28="N/A"),"OK",IF(D28&lt;$I$8,"OVERDUE","ON TRACK"))</f>
        <v>0</v>
      </c>
    </row>
    <row r="29" spans="2:9" ht="22" customHeight="1">
      <c r="B29" s="22" t="s">
        <v>77</v>
      </c>
      <c r="C29" s="22" t="s">
        <v>78</v>
      </c>
      <c r="D29" s="23">
        <v>4</v>
      </c>
      <c r="E29" s="19" t="s">
        <v>56</v>
      </c>
      <c r="F29" s="19" t="s">
        <v>74</v>
      </c>
      <c r="G29" s="19" t="s">
        <v>75</v>
      </c>
      <c r="H29" s="19"/>
      <c r="I29" s="21">
        <f>IF(OR(F29="Done",F29="Skipped",F29="N/A"),"OK",IF(D29&lt;$I$8,"OVERDUE","ON TRACK"))</f>
        <v>0</v>
      </c>
    </row>
    <row r="30" spans="2:9" ht="22" customHeight="1">
      <c r="B30" s="17" t="s">
        <v>77</v>
      </c>
      <c r="C30" s="17" t="s">
        <v>79</v>
      </c>
      <c r="D30" s="18">
        <v>4</v>
      </c>
      <c r="E30" s="19" t="s">
        <v>56</v>
      </c>
      <c r="F30" s="19" t="s">
        <v>49</v>
      </c>
      <c r="G30" s="19" t="s">
        <v>56</v>
      </c>
      <c r="H30" s="20">
        <v>45995</v>
      </c>
      <c r="I30" s="21">
        <f>IF(OR(F30="Done",F30="Skipped",F30="N/A"),"OK",IF(D30&lt;$I$8,"OVERDUE","ON TRACK"))</f>
        <v>0</v>
      </c>
    </row>
    <row r="31" spans="2:9" ht="22" customHeight="1">
      <c r="B31" s="22" t="s">
        <v>77</v>
      </c>
      <c r="C31" s="22" t="s">
        <v>80</v>
      </c>
      <c r="D31" s="23">
        <v>5</v>
      </c>
      <c r="E31" s="19" t="s">
        <v>56</v>
      </c>
      <c r="F31" s="19" t="s">
        <v>74</v>
      </c>
      <c r="G31" s="19" t="s">
        <v>75</v>
      </c>
      <c r="H31" s="19"/>
      <c r="I31" s="21">
        <f>IF(OR(F31="Done",F31="Skipped",F31="N/A"),"OK",IF(D31&lt;$I$8,"OVERDUE","ON TRACK"))</f>
        <v>0</v>
      </c>
    </row>
    <row r="32" spans="2:9" ht="22" customHeight="1">
      <c r="B32" s="17" t="s">
        <v>81</v>
      </c>
      <c r="C32" s="17" t="s">
        <v>82</v>
      </c>
      <c r="D32" s="18">
        <v>4</v>
      </c>
      <c r="E32" s="19" t="s">
        <v>48</v>
      </c>
      <c r="F32" s="19" t="s">
        <v>49</v>
      </c>
      <c r="G32" s="19" t="s">
        <v>48</v>
      </c>
      <c r="H32" s="20">
        <v>45995</v>
      </c>
      <c r="I32" s="21">
        <f>IF(OR(F32="Done",F32="Skipped",F32="N/A"),"OK",IF(D32&lt;$I$8,"OVERDUE","ON TRACK"))</f>
        <v>0</v>
      </c>
    </row>
    <row r="33" spans="2:9" ht="22" customHeight="1">
      <c r="B33" s="22" t="s">
        <v>81</v>
      </c>
      <c r="C33" s="22" t="s">
        <v>83</v>
      </c>
      <c r="D33" s="23">
        <v>5</v>
      </c>
      <c r="E33" s="19" t="s">
        <v>56</v>
      </c>
      <c r="F33" s="19" t="s">
        <v>74</v>
      </c>
      <c r="G33" s="19" t="s">
        <v>75</v>
      </c>
      <c r="H33" s="19"/>
      <c r="I33" s="21">
        <f>IF(OR(F33="Done",F33="Skipped",F33="N/A"),"OK",IF(D33&lt;$I$8,"OVERDUE","ON TRACK"))</f>
        <v>0</v>
      </c>
    </row>
    <row r="34" spans="2:9" ht="22" customHeight="1">
      <c r="B34" s="17" t="s">
        <v>81</v>
      </c>
      <c r="C34" s="17" t="s">
        <v>84</v>
      </c>
      <c r="D34" s="18">
        <v>5</v>
      </c>
      <c r="E34" s="19" t="s">
        <v>56</v>
      </c>
      <c r="F34" s="19" t="s">
        <v>74</v>
      </c>
      <c r="G34" s="19" t="s">
        <v>75</v>
      </c>
      <c r="H34" s="19"/>
      <c r="I34" s="21">
        <f>IF(OR(F34="Done",F34="Skipped",F34="N/A"),"OK",IF(D34&lt;$I$8,"OVERDUE","ON TRACK"))</f>
        <v>0</v>
      </c>
    </row>
    <row r="37" spans="2:9" ht="14" customHeight="1">
      <c r="B37" s="3" t="s">
        <v>85</v>
      </c>
    </row>
    <row r="38" spans="2:9" ht="26" customHeight="1">
      <c r="B38" s="13" t="s">
        <v>86</v>
      </c>
    </row>
    <row r="39" spans="2:9" ht="26" customHeight="1">
      <c r="B39" s="15" t="s">
        <v>87</v>
      </c>
      <c r="C39" s="16" t="s">
        <v>88</v>
      </c>
      <c r="D39" s="16" t="s">
        <v>89</v>
      </c>
      <c r="E39" s="16" t="s">
        <v>90</v>
      </c>
      <c r="F39" s="16" t="s">
        <v>42</v>
      </c>
    </row>
    <row r="40" spans="2:9" ht="22" customHeight="1">
      <c r="B40" s="17" t="s">
        <v>91</v>
      </c>
      <c r="C40" s="18">
        <f>COUNTA(F10:F34)</f>
        <v>0</v>
      </c>
      <c r="D40" s="18">
        <f>COUNTA(C10:C34)</f>
        <v>0</v>
      </c>
      <c r="E40" s="18">
        <f>C40-D40</f>
        <v>0</v>
      </c>
      <c r="F40" s="21">
        <f>IF(ABS(C40-D40)&lt;0.5,"OK","FLAG")</f>
        <v>0</v>
      </c>
    </row>
    <row r="41" spans="2:9" ht="22" customHeight="1">
      <c r="B41" s="22" t="s">
        <v>92</v>
      </c>
      <c r="C41" s="23">
        <f>COUNTIF(I10:I34,"OVERDUE")</f>
        <v>0</v>
      </c>
      <c r="D41" s="23">
        <f>0</f>
        <v>0</v>
      </c>
      <c r="E41" s="23">
        <f>C41-D41</f>
        <v>0</v>
      </c>
      <c r="F41" s="21">
        <f>IF(ABS(C41-D41)&lt;0.5,"OK","FLAG")</f>
        <v>0</v>
      </c>
    </row>
  </sheetData>
  <mergeCells count="3">
    <mergeCell ref="B2:H2"/>
    <mergeCell ref="B3:H3"/>
    <mergeCell ref="B5:I5"/>
  </mergeCells>
  <conditionalFormatting sqref="F40:F41">
    <cfRule type="containsText" dxfId="0" priority="4" operator="containsText" text="OK">
      <formula>NOT(ISERROR(SEARCH("OK",F40)))</formula>
    </cfRule>
    <cfRule type="containsText" dxfId="1" priority="5" operator="containsText" text="FLAG">
      <formula>NOT(ISERROR(SEARCH("FLAG",F40)))</formula>
    </cfRule>
  </conditionalFormatting>
  <conditionalFormatting sqref="I10:I34">
    <cfRule type="containsText" dxfId="0" priority="1" operator="containsText" text="OK">
      <formula>NOT(ISERROR(SEARCH("OK",I10)))</formula>
    </cfRule>
    <cfRule type="containsText" dxfId="1" priority="2" operator="containsText" text="OVERDUE">
      <formula>NOT(ISERROR(SEARCH("OVERDUE",I10)))</formula>
    </cfRule>
    <cfRule type="containsText" dxfId="2" priority="3" operator="containsText" text="ON TRACK">
      <formula>NOT(ISERROR(SEARCH("ON TRACK",I10)))</formula>
    </cfRule>
  </conditionalFormatting>
  <dataValidations count="1">
    <dataValidation type="list" allowBlank="1" showInputMessage="1" showErrorMessage="1" sqref="F10:F34">
      <formula1>"Open,In progress,Done,Skipped,N/A"</formula1>
    </dataValidation>
  </dataValidations>
  <printOptions horizontalCentered="1"/>
  <pageMargins left="0.4" right="0.4" top="0.5" bottom="0.6" header="0.2" footer="0.3"/>
  <pageSetup paperSize="9" fitToHeight="0" orientation="landscape"/>
  <headerFooter>
    <oddHeader>&amp;L&amp;"Arial"&amp;8&amp;K707070Lyros Accounting&amp;C&amp;"Arial"&amp;8&amp;K707070Checklist&amp;R&amp;"Arial"&amp;8&amp;K707070Page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3.xml><?xml version="1.0" encoding="utf-8"?>
<worksheet xmlns="http://schemas.openxmlformats.org/spreadsheetml/2006/main" xmlns:r="http://schemas.openxmlformats.org/officeDocument/2006/relationships">
  <sheetPr>
    <tabColor rgb="FFF5A524"/>
    <pageSetUpPr fitToPage="1"/>
  </sheetPr>
  <dimension ref="A1:G19"/>
  <sheetViews>
    <sheetView showGridLines="0" workbookViewId="0"/>
  </sheetViews>
  <sheetFormatPr defaultRowHeight="15"/>
  <cols>
    <col min="1" max="1" width="2.7109375" customWidth="1"/>
    <col min="2" max="2" width="22.7109375" customWidth="1"/>
    <col min="3" max="4" width="14.7109375" customWidth="1"/>
    <col min="7" max="7" width="2.7109375" customWidth="1"/>
  </cols>
  <sheetData>
    <row r="1" spans="1:7" ht="14" customHeight="1">
      <c r="A1" s="1"/>
      <c r="B1" s="1"/>
      <c r="C1" s="1"/>
      <c r="D1" s="1"/>
      <c r="E1" s="1"/>
      <c r="F1" s="1"/>
      <c r="G1" s="1"/>
    </row>
    <row r="2" spans="1:7" ht="16" customHeight="1">
      <c r="A2" s="1"/>
      <c r="B2" s="11" t="s">
        <v>93</v>
      </c>
      <c r="C2" s="11"/>
      <c r="D2" s="11"/>
      <c r="E2" s="11"/>
      <c r="F2" s="1"/>
      <c r="G2" s="1"/>
    </row>
    <row r="3" spans="1:7" ht="26" customHeight="1">
      <c r="A3" s="1"/>
      <c r="B3" s="12" t="s">
        <v>94</v>
      </c>
      <c r="C3" s="12"/>
      <c r="D3" s="12"/>
      <c r="E3" s="12"/>
      <c r="F3" s="1"/>
      <c r="G3" s="1"/>
    </row>
    <row r="4" spans="1:7" ht="4" customHeight="1">
      <c r="A4" s="2"/>
      <c r="B4" s="2"/>
      <c r="C4" s="2"/>
      <c r="D4" s="2"/>
      <c r="E4" s="2"/>
      <c r="F4" s="2"/>
      <c r="G4" s="2"/>
    </row>
    <row r="5" spans="1:7" ht="40" customHeight="1">
      <c r="B5" s="6" t="s">
        <v>95</v>
      </c>
      <c r="C5" s="6"/>
      <c r="D5" s="6"/>
      <c r="E5" s="6"/>
      <c r="F5" s="6"/>
    </row>
    <row r="7" spans="1:7" ht="14" customHeight="1">
      <c r="B7" s="3" t="s">
        <v>96</v>
      </c>
    </row>
    <row r="8" spans="1:7" ht="26" customHeight="1">
      <c r="B8" s="13" t="s">
        <v>97</v>
      </c>
    </row>
    <row r="9" spans="1:7" ht="26" customHeight="1">
      <c r="B9" s="15" t="s">
        <v>38</v>
      </c>
      <c r="C9" s="16" t="s">
        <v>98</v>
      </c>
      <c r="D9" s="16" t="s">
        <v>49</v>
      </c>
      <c r="E9" s="16" t="s">
        <v>99</v>
      </c>
    </row>
    <row r="10" spans="1:7" ht="22" customHeight="1">
      <c r="B10" s="17" t="s">
        <v>46</v>
      </c>
      <c r="C10" s="18">
        <f>COUNTIF(Checklist!B:B,"Banking and cash")</f>
        <v>0</v>
      </c>
      <c r="D10" s="18">
        <f>COUNTIFS(Checklist!B:B,"Banking and cash",Checklist!F:F,"Done")</f>
        <v>0</v>
      </c>
      <c r="E10" s="18">
        <f>COUNTIFS(Checklist!B:B,"Banking and cash",Checklist!I:I,"OVERDUE")</f>
        <v>0</v>
      </c>
    </row>
    <row r="11" spans="1:7" ht="22" customHeight="1">
      <c r="B11" s="22" t="s">
        <v>52</v>
      </c>
      <c r="C11" s="23">
        <f>COUNTIF(Checklist!B:B,"AR")</f>
        <v>0</v>
      </c>
      <c r="D11" s="23">
        <f>COUNTIFS(Checklist!B:B,"AR",Checklist!F:F,"Done")</f>
        <v>0</v>
      </c>
      <c r="E11" s="23">
        <f>COUNTIFS(Checklist!B:B,"AR",Checklist!I:I,"OVERDUE")</f>
        <v>0</v>
      </c>
    </row>
    <row r="12" spans="1:7" ht="22" customHeight="1">
      <c r="B12" s="17" t="s">
        <v>57</v>
      </c>
      <c r="C12" s="18">
        <f>COUNTIF(Checklist!B:B,"AP")</f>
        <v>0</v>
      </c>
      <c r="D12" s="18">
        <f>COUNTIFS(Checklist!B:B,"AP",Checklist!F:F,"Done")</f>
        <v>0</v>
      </c>
      <c r="E12" s="18">
        <f>COUNTIFS(Checklist!B:B,"AP",Checklist!I:I,"OVERDUE")</f>
        <v>0</v>
      </c>
    </row>
    <row r="13" spans="1:7" ht="22" customHeight="1">
      <c r="B13" s="22" t="s">
        <v>61</v>
      </c>
      <c r="C13" s="23">
        <f>COUNTIF(Checklist!B:B,"Inventory")</f>
        <v>0</v>
      </c>
      <c r="D13" s="23">
        <f>COUNTIFS(Checklist!B:B,"Inventory",Checklist!F:F,"Done")</f>
        <v>0</v>
      </c>
      <c r="E13" s="23">
        <f>COUNTIFS(Checklist!B:B,"Inventory",Checklist!I:I,"OVERDUE")</f>
        <v>0</v>
      </c>
    </row>
    <row r="14" spans="1:7" ht="22" customHeight="1">
      <c r="B14" s="17" t="s">
        <v>64</v>
      </c>
      <c r="C14" s="18">
        <f>COUNTIF(Checklist!B:B,"Fixed assets")</f>
        <v>0</v>
      </c>
      <c r="D14" s="18">
        <f>COUNTIFS(Checklist!B:B,"Fixed assets",Checklist!F:F,"Done")</f>
        <v>0</v>
      </c>
      <c r="E14" s="18">
        <f>COUNTIFS(Checklist!B:B,"Fixed assets",Checklist!I:I,"OVERDUE")</f>
        <v>0</v>
      </c>
    </row>
    <row r="15" spans="1:7" ht="22" customHeight="1">
      <c r="B15" s="22" t="s">
        <v>67</v>
      </c>
      <c r="C15" s="23">
        <f>COUNTIF(Checklist!B:B,"Payroll")</f>
        <v>0</v>
      </c>
      <c r="D15" s="23">
        <f>COUNTIFS(Checklist!B:B,"Payroll",Checklist!F:F,"Done")</f>
        <v>0</v>
      </c>
      <c r="E15" s="23">
        <f>COUNTIFS(Checklist!B:B,"Payroll",Checklist!I:I,"OVERDUE")</f>
        <v>0</v>
      </c>
    </row>
    <row r="16" spans="1:7" ht="22" customHeight="1">
      <c r="B16" s="17" t="s">
        <v>71</v>
      </c>
      <c r="C16" s="18">
        <f>COUNTIF(Checklist!B:B,"Tax")</f>
        <v>0</v>
      </c>
      <c r="D16" s="18">
        <f>COUNTIFS(Checklist!B:B,"Tax",Checklist!F:F,"Done")</f>
        <v>0</v>
      </c>
      <c r="E16" s="18">
        <f>COUNTIFS(Checklist!B:B,"Tax",Checklist!I:I,"OVERDUE")</f>
        <v>0</v>
      </c>
    </row>
    <row r="17" spans="2:5" ht="22" customHeight="1">
      <c r="B17" s="22" t="s">
        <v>77</v>
      </c>
      <c r="C17" s="23">
        <f>COUNTIF(Checklist!B:B,"Reporting")</f>
        <v>0</v>
      </c>
      <c r="D17" s="23">
        <f>COUNTIFS(Checklist!B:B,"Reporting",Checklist!F:F,"Done")</f>
        <v>0</v>
      </c>
      <c r="E17" s="23">
        <f>COUNTIFS(Checklist!B:B,"Reporting",Checklist!I:I,"OVERDUE")</f>
        <v>0</v>
      </c>
    </row>
    <row r="18" spans="2:5" ht="22" customHeight="1">
      <c r="B18" s="17" t="s">
        <v>81</v>
      </c>
      <c r="C18" s="18">
        <f>COUNTIF(Checklist!B:B,"Sign-off")</f>
        <v>0</v>
      </c>
      <c r="D18" s="18">
        <f>COUNTIFS(Checklist!B:B,"Sign-off",Checklist!F:F,"Done")</f>
        <v>0</v>
      </c>
      <c r="E18" s="18">
        <f>COUNTIFS(Checklist!B:B,"Sign-off",Checklist!I:I,"OVERDUE")</f>
        <v>0</v>
      </c>
    </row>
    <row r="19" spans="2:5" ht="24" customHeight="1">
      <c r="B19" s="24" t="s">
        <v>100</v>
      </c>
      <c r="C19" s="25">
        <f>SUM(C10:C18)</f>
        <v>0</v>
      </c>
      <c r="D19" s="25">
        <f>SUM(D10:D18)</f>
        <v>0</v>
      </c>
      <c r="E19" s="25">
        <f>SUM(E10:E18)</f>
        <v>0</v>
      </c>
    </row>
  </sheetData>
  <mergeCells count="3">
    <mergeCell ref="B2:E2"/>
    <mergeCell ref="B3:E3"/>
    <mergeCell ref="B5:F5"/>
  </mergeCells>
  <printOptions horizontalCentered="1"/>
  <pageMargins left="0.4" right="0.4" top="0.5" bottom="0.6" header="0.2" footer="0.3"/>
  <pageSetup paperSize="9" fitToHeight="0" orientation="landscape"/>
  <headerFooter>
    <oddHeader>&amp;L&amp;"Arial"&amp;8&amp;K707070Lyros Accounting&amp;C&amp;"Arial"&amp;8&amp;K707070Summary&amp;R&amp;"Arial"&amp;8&amp;K707070Page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4.xml><?xml version="1.0" encoding="utf-8"?>
<worksheet xmlns="http://schemas.openxmlformats.org/spreadsheetml/2006/main" xmlns:r="http://schemas.openxmlformats.org/officeDocument/2006/relationships">
  <sheetPr>
    <tabColor rgb="FF2D7A55"/>
    <pageSetUpPr fitToPage="1"/>
  </sheetPr>
  <dimension ref="A1:M21"/>
  <sheetViews>
    <sheetView showGridLines="0" workbookViewId="0"/>
  </sheetViews>
  <sheetFormatPr defaultRowHeight="15"/>
  <cols>
    <col min="1" max="1" width="2.7109375" customWidth="1"/>
    <col min="2" max="12" width="12.28515625" customWidth="1"/>
    <col min="13" max="13" width="2.7109375" customWidth="1"/>
  </cols>
  <sheetData>
    <row r="1" spans="1:13" ht="14" customHeight="1">
      <c r="A1" s="1"/>
      <c r="B1" s="1"/>
      <c r="C1" s="1"/>
      <c r="D1" s="1"/>
      <c r="E1" s="1"/>
      <c r="F1" s="1"/>
      <c r="G1" s="1"/>
      <c r="H1" s="1"/>
      <c r="I1" s="1"/>
      <c r="J1" s="1"/>
      <c r="K1" s="1"/>
      <c r="L1" s="1"/>
      <c r="M1" s="1"/>
    </row>
    <row r="2" spans="1:13" ht="16" customHeight="1">
      <c r="A2" s="1"/>
      <c r="B2" s="11" t="s">
        <v>101</v>
      </c>
      <c r="C2" s="11"/>
      <c r="D2" s="11"/>
      <c r="E2" s="11"/>
      <c r="F2" s="11"/>
      <c r="G2" s="11"/>
      <c r="H2" s="11"/>
      <c r="I2" s="11"/>
      <c r="J2" s="11"/>
      <c r="K2" s="11"/>
      <c r="L2" s="1"/>
      <c r="M2" s="1"/>
    </row>
    <row r="3" spans="1:13" ht="26" customHeight="1">
      <c r="A3" s="1"/>
      <c r="B3" s="12" t="s">
        <v>102</v>
      </c>
      <c r="C3" s="12"/>
      <c r="D3" s="12"/>
      <c r="E3" s="12"/>
      <c r="F3" s="12"/>
      <c r="G3" s="12"/>
      <c r="H3" s="12"/>
      <c r="I3" s="12"/>
      <c r="J3" s="12"/>
      <c r="K3" s="12"/>
      <c r="L3" s="1"/>
      <c r="M3" s="1"/>
    </row>
    <row r="4" spans="1:13" ht="4" customHeight="1">
      <c r="A4" s="2"/>
      <c r="B4" s="2"/>
      <c r="C4" s="2"/>
      <c r="D4" s="2"/>
      <c r="E4" s="2"/>
      <c r="F4" s="2"/>
      <c r="G4" s="2"/>
      <c r="H4" s="2"/>
      <c r="I4" s="2"/>
      <c r="J4" s="2"/>
      <c r="K4" s="2"/>
      <c r="L4" s="2"/>
      <c r="M4" s="2"/>
    </row>
    <row r="7" spans="1:13" ht="28" customHeight="1">
      <c r="B7" s="13" t="s">
        <v>103</v>
      </c>
      <c r="C7" s="13"/>
      <c r="D7" s="13"/>
      <c r="E7" s="13"/>
      <c r="F7" s="13"/>
      <c r="G7" s="13"/>
      <c r="H7" s="13"/>
      <c r="I7" s="13"/>
      <c r="J7" s="13"/>
      <c r="K7" s="13"/>
      <c r="L7" s="13"/>
    </row>
    <row r="8" spans="1:13" ht="24" customHeight="1">
      <c r="B8" s="6" t="s">
        <v>3</v>
      </c>
      <c r="C8" s="7" t="s">
        <v>104</v>
      </c>
      <c r="D8" s="7"/>
      <c r="E8" s="7"/>
      <c r="F8" s="7"/>
      <c r="G8" s="7"/>
      <c r="H8" s="7"/>
      <c r="I8" s="7"/>
      <c r="J8" s="7"/>
      <c r="K8" s="7"/>
      <c r="L8" s="7"/>
    </row>
    <row r="9" spans="1:13" ht="24" customHeight="1">
      <c r="B9" s="6" t="s">
        <v>5</v>
      </c>
      <c r="C9" s="7" t="s">
        <v>105</v>
      </c>
      <c r="D9" s="7"/>
      <c r="E9" s="7"/>
      <c r="F9" s="7"/>
      <c r="G9" s="7"/>
      <c r="H9" s="7"/>
      <c r="I9" s="7"/>
      <c r="J9" s="7"/>
      <c r="K9" s="7"/>
      <c r="L9" s="7"/>
    </row>
    <row r="10" spans="1:13" ht="24" customHeight="1">
      <c r="B10" s="6" t="s">
        <v>7</v>
      </c>
      <c r="C10" s="7" t="s">
        <v>106</v>
      </c>
      <c r="D10" s="7"/>
      <c r="E10" s="7"/>
      <c r="F10" s="7"/>
      <c r="G10" s="7"/>
      <c r="H10" s="7"/>
      <c r="I10" s="7"/>
      <c r="J10" s="7"/>
      <c r="K10" s="7"/>
      <c r="L10" s="7"/>
    </row>
    <row r="11" spans="1:13" ht="22" customHeight="1">
      <c r="B11" s="6" t="s">
        <v>107</v>
      </c>
      <c r="C11" s="6"/>
      <c r="D11" s="6"/>
      <c r="E11" s="6"/>
      <c r="F11" s="6"/>
      <c r="G11" s="6"/>
      <c r="H11" s="6"/>
      <c r="I11" s="6"/>
      <c r="J11" s="6"/>
      <c r="K11" s="6"/>
      <c r="L11" s="6"/>
    </row>
    <row r="13" spans="1:13" ht="28" customHeight="1">
      <c r="B13" s="13" t="s">
        <v>108</v>
      </c>
      <c r="C13" s="13"/>
      <c r="D13" s="13"/>
      <c r="E13" s="13"/>
      <c r="F13" s="13"/>
      <c r="G13" s="13"/>
      <c r="H13" s="13"/>
      <c r="I13" s="13"/>
      <c r="J13" s="13"/>
      <c r="K13" s="13"/>
      <c r="L13" s="13"/>
    </row>
    <row r="14" spans="1:13" ht="24" customHeight="1">
      <c r="B14" s="6" t="s">
        <v>3</v>
      </c>
      <c r="C14" s="7" t="s">
        <v>109</v>
      </c>
      <c r="D14" s="7"/>
      <c r="E14" s="7"/>
      <c r="F14" s="7"/>
      <c r="G14" s="7"/>
      <c r="H14" s="7"/>
      <c r="I14" s="7"/>
      <c r="J14" s="7"/>
      <c r="K14" s="7"/>
      <c r="L14" s="7"/>
    </row>
    <row r="15" spans="1:13" ht="24" customHeight="1">
      <c r="B15" s="6" t="s">
        <v>5</v>
      </c>
      <c r="C15" s="7" t="s">
        <v>110</v>
      </c>
      <c r="D15" s="7"/>
      <c r="E15" s="7"/>
      <c r="F15" s="7"/>
      <c r="G15" s="7"/>
      <c r="H15" s="7"/>
      <c r="I15" s="7"/>
      <c r="J15" s="7"/>
      <c r="K15" s="7"/>
      <c r="L15" s="7"/>
    </row>
    <row r="16" spans="1:13" ht="24" customHeight="1">
      <c r="B16" s="6" t="s">
        <v>7</v>
      </c>
      <c r="C16" s="7" t="s">
        <v>111</v>
      </c>
      <c r="D16" s="7"/>
      <c r="E16" s="7"/>
      <c r="F16" s="7"/>
      <c r="G16" s="7"/>
      <c r="H16" s="7"/>
      <c r="I16" s="7"/>
      <c r="J16" s="7"/>
      <c r="K16" s="7"/>
      <c r="L16" s="7"/>
    </row>
    <row r="17" spans="2:12" ht="22" customHeight="1">
      <c r="B17" s="6" t="s">
        <v>112</v>
      </c>
      <c r="C17" s="6"/>
      <c r="D17" s="6"/>
      <c r="E17" s="6"/>
      <c r="F17" s="6"/>
      <c r="G17" s="6"/>
      <c r="H17" s="6"/>
      <c r="I17" s="6"/>
      <c r="J17" s="6"/>
      <c r="K17" s="6"/>
      <c r="L17" s="6"/>
    </row>
    <row r="20" spans="2:12" ht="24" customHeight="1">
      <c r="B20" s="10" t="s">
        <v>31</v>
      </c>
      <c r="C20" s="10"/>
      <c r="D20" s="10"/>
      <c r="E20" s="10"/>
      <c r="F20" s="10"/>
      <c r="G20" s="10"/>
      <c r="H20" s="10"/>
      <c r="I20" s="10"/>
      <c r="J20" s="10"/>
      <c r="K20" s="10"/>
      <c r="L20" s="10"/>
    </row>
    <row r="21" spans="2:12" ht="24" customHeight="1">
      <c r="B21" s="10"/>
      <c r="C21" s="10"/>
      <c r="D21" s="10"/>
      <c r="E21" s="10"/>
      <c r="F21" s="10"/>
      <c r="G21" s="10"/>
      <c r="H21" s="10"/>
      <c r="I21" s="10"/>
      <c r="J21" s="10"/>
      <c r="K21" s="10"/>
      <c r="L21" s="10"/>
    </row>
  </sheetData>
  <mergeCells count="13">
    <mergeCell ref="B2:K2"/>
    <mergeCell ref="B3:K3"/>
    <mergeCell ref="B7:L7"/>
    <mergeCell ref="C8:L8"/>
    <mergeCell ref="C9:L9"/>
    <mergeCell ref="C10:L10"/>
    <mergeCell ref="B11:L11"/>
    <mergeCell ref="B13:L13"/>
    <mergeCell ref="C14:L14"/>
    <mergeCell ref="C15:L15"/>
    <mergeCell ref="C16:L16"/>
    <mergeCell ref="B17:L17"/>
    <mergeCell ref="B20:L21"/>
  </mergeCells>
  <hyperlinks>
    <hyperlink ref="B20" r:id="rId1"/>
  </hyperlinks>
  <printOptions horizontalCentered="1"/>
  <pageMargins left="0.4" right="0.4" top="0.5" bottom="0.6" header="0.2" footer="0.3"/>
  <pageSetup paperSize="9" fitToHeight="0" orientation="landscape"/>
  <headerFooter>
    <oddHeader>&amp;L&amp;"Arial"&amp;8&amp;K707070Lyros Accounting&amp;C&amp;"Arial"&amp;8&amp;K707070Connect your data&amp;R&amp;"Arial"&amp;8&amp;K707070Page &amp;P of &amp;N</oddHeader>
    <oddFooter>&amp;L&amp;"Arial"&amp;8&amp;K707070lyros.com.au&amp;C&amp;"Arial"&amp;8&amp;K2D7A55Book a 15-min call: bookings.cloud.microsoft/book/LyrosAccounting&amp;R&amp;"Arial"&amp;8&amp;K707070&amp;D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Cover</vt:lpstr>
      <vt:lpstr>Checklist</vt:lpstr>
      <vt:lpstr>Summary</vt:lpstr>
      <vt:lpstr>Connect your data</vt:lpstr>
      <vt:lpstr>'Connect your data'!Print_Area</vt:lpstr>
      <vt:lpstr>Cover!Print_Area</vt:lpstr>
      <vt:lpstr>Checklist!Print_Titles</vt:lpstr>
      <vt:lpstr>'Connect your data'!Print_Titles</vt:lpstr>
      <vt:lpstr>Summary!Print_Titles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2026-05-23T20:47:51Z</dcterms:created>
  <dcterms:modified xsi:type="dcterms:W3CDTF">2026-05-23T20:47:51Z</dcterms:modified>
</cp:coreProperties>
</file>